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             Varianta ocolire Timisoara Sud (VOTS)\       TIMISOARA NOU\     CANTITATI FINALE\FARA VALORI\"/>
    </mc:Choice>
  </mc:AlternateContent>
  <xr:revisionPtr revIDLastSave="0" documentId="13_ncr:1_{8C191485-6796-4F78-8957-D66B0A6ED8D8}" xr6:coauthVersionLast="47" xr6:coauthVersionMax="47" xr10:uidLastSave="{00000000-0000-0000-0000-000000000000}"/>
  <bookViews>
    <workbookView xWindow="-120" yWindow="-120" windowWidth="29040" windowHeight="15840" xr2:uid="{6AF7A07B-5A5B-4092-B648-6E9D936698E3}"/>
  </bookViews>
  <sheets>
    <sheet name="centraliz cu poduri ionica" sheetId="15" r:id="rId1"/>
  </sheets>
  <definedNames>
    <definedName name="_xlnm.Print_Area" localSheetId="0">'centraliz cu poduri ionica'!$B$1:$E$381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5" l="1"/>
  <c r="E24" i="15"/>
  <c r="E196" i="15" l="1"/>
  <c r="E198" i="15"/>
  <c r="E254" i="15"/>
  <c r="E183" i="15"/>
  <c r="E93" i="15"/>
  <c r="E117" i="15" l="1"/>
  <c r="E110" i="15"/>
  <c r="E84" i="15"/>
  <c r="E354" i="15"/>
  <c r="E332" i="15"/>
  <c r="E309" i="15"/>
  <c r="E291" i="15"/>
  <c r="E259" i="15"/>
  <c r="E258" i="15"/>
  <c r="E257" i="15"/>
  <c r="E218" i="15"/>
  <c r="E219" i="15"/>
  <c r="E220" i="15"/>
  <c r="E30" i="15"/>
  <c r="E45" i="15" l="1"/>
  <c r="E201" i="15"/>
  <c r="E270" i="15"/>
  <c r="E271" i="15"/>
  <c r="E272" i="15"/>
  <c r="E273" i="15"/>
  <c r="E241" i="15"/>
  <c r="E242" i="15"/>
  <c r="E243" i="15"/>
  <c r="E184" i="15"/>
  <c r="E205" i="15"/>
  <c r="E202" i="15"/>
  <c r="E204" i="15"/>
  <c r="E203" i="15"/>
  <c r="E292" i="15"/>
  <c r="E293" i="15"/>
  <c r="E294" i="15"/>
  <c r="E308" i="15"/>
  <c r="E310" i="15"/>
  <c r="E311" i="15"/>
  <c r="E336" i="15"/>
  <c r="E324" i="15"/>
  <c r="E325" i="15"/>
  <c r="E22" i="15"/>
  <c r="E34" i="15" l="1"/>
  <c r="E32" i="15"/>
  <c r="E75" i="15"/>
  <c r="E66" i="15" l="1"/>
  <c r="E346" i="15" l="1"/>
  <c r="E368" i="15"/>
  <c r="E77" i="15" l="1"/>
  <c r="E54" i="15" l="1"/>
  <c r="E52" i="15"/>
  <c r="E51" i="15"/>
  <c r="E69" i="15" l="1"/>
  <c r="E337" i="15"/>
  <c r="E335" i="15"/>
  <c r="E277" i="15" l="1"/>
  <c r="E357" i="15" l="1"/>
  <c r="E358" i="15"/>
  <c r="E359" i="15"/>
  <c r="E37" i="15" l="1"/>
  <c r="E129" i="15"/>
  <c r="E128" i="15"/>
  <c r="E36" i="15" l="1"/>
  <c r="E39" i="15" l="1"/>
  <c r="E41" i="15"/>
  <c r="G32" i="15" l="1"/>
</calcChain>
</file>

<file path=xl/sharedStrings.xml><?xml version="1.0" encoding="utf-8"?>
<sst xmlns="http://schemas.openxmlformats.org/spreadsheetml/2006/main" count="1187" uniqueCount="357">
  <si>
    <t xml:space="preserve">Contract: </t>
  </si>
  <si>
    <t>PROIECTARE ȘI EXECUȚIE VARIANTA DE OCOLIRE TIMIȘOARA SUD</t>
  </si>
  <si>
    <t>Ref</t>
  </si>
  <si>
    <t>Activitate/ Categorie de lucrari</t>
  </si>
  <si>
    <t>UM</t>
  </si>
  <si>
    <t>1 Proiectare</t>
  </si>
  <si>
    <t>1</t>
  </si>
  <si>
    <t>buc</t>
  </si>
  <si>
    <t>2 Preconstructie</t>
  </si>
  <si>
    <t>Activitate: Preconstructie</t>
  </si>
  <si>
    <t>2.1</t>
  </si>
  <si>
    <t>Organizarea santierului</t>
  </si>
  <si>
    <t>2.1.1</t>
  </si>
  <si>
    <t>Amenajare platforme/parcari/ drumuri de acces in incinta Organizarii de Santier</t>
  </si>
  <si>
    <t>2.1.2</t>
  </si>
  <si>
    <t>2.1.3</t>
  </si>
  <si>
    <t>2.1.4</t>
  </si>
  <si>
    <t>3 Drum</t>
  </si>
  <si>
    <t>Categorie de lucrari: DRUM</t>
  </si>
  <si>
    <t>3.1</t>
  </si>
  <si>
    <t>Terasamente</t>
  </si>
  <si>
    <t>3.1.1</t>
  </si>
  <si>
    <t>VOTS1</t>
  </si>
  <si>
    <t>Lucrari pregatitoare</t>
  </si>
  <si>
    <t>VOTS2</t>
  </si>
  <si>
    <t>3.1.2</t>
  </si>
  <si>
    <t>Excavatii de pamant in debleu si depozitare</t>
  </si>
  <si>
    <t>VOTS3a</t>
  </si>
  <si>
    <t>Excavatii de pamant</t>
  </si>
  <si>
    <t>3.1.3</t>
  </si>
  <si>
    <t>Umplutura in terasamente (filling)</t>
  </si>
  <si>
    <t>VOTS5a</t>
  </si>
  <si>
    <t>Umplutura de pamant in rambleu</t>
  </si>
  <si>
    <t>VOTS6a</t>
  </si>
  <si>
    <t>Pamant vegetal pe taluz</t>
  </si>
  <si>
    <t>3.2</t>
  </si>
  <si>
    <t>Suprastructura</t>
  </si>
  <si>
    <t>3.2.1</t>
  </si>
  <si>
    <t>Strat forma</t>
  </si>
  <si>
    <t>VOTS7</t>
  </si>
  <si>
    <t>Strat de forma 15 cm balast - 15 cm materiale granulare</t>
  </si>
  <si>
    <t>3.2.2</t>
  </si>
  <si>
    <t>Strat de fundatie inferior (balast)</t>
  </si>
  <si>
    <t>VOTS8</t>
  </si>
  <si>
    <t>Strat de fundatie inferior 30 cm balast - 30 cm</t>
  </si>
  <si>
    <t>3.2.3</t>
  </si>
  <si>
    <t>Strat de fundatie superior</t>
  </si>
  <si>
    <t>VOTS9</t>
  </si>
  <si>
    <t>Strat de piatra sparta 30 cm</t>
  </si>
  <si>
    <t>3.2.4</t>
  </si>
  <si>
    <t>Strat de baza - mixturi asfaltice</t>
  </si>
  <si>
    <t>VOTS10</t>
  </si>
  <si>
    <t>Mixtura asfaltica AB31.5 - 14 cm</t>
  </si>
  <si>
    <t>3.2.5</t>
  </si>
  <si>
    <t>Strat de legatura - mixturi asfaltice</t>
  </si>
  <si>
    <t>VOTS11</t>
  </si>
  <si>
    <t>3.2.6</t>
  </si>
  <si>
    <t>Strat de uzura - mixturi asfaltice</t>
  </si>
  <si>
    <t>VOTS12</t>
  </si>
  <si>
    <t>Strat uzura MAS16</t>
  </si>
  <si>
    <t>3.3</t>
  </si>
  <si>
    <t>Dispozitive de scurgere si evacuare a apelor</t>
  </si>
  <si>
    <t>A032A</t>
  </si>
  <si>
    <t>Rigole de acostament</t>
  </si>
  <si>
    <t>m</t>
  </si>
  <si>
    <t>VOTS21</t>
  </si>
  <si>
    <t>Casiu</t>
  </si>
  <si>
    <t>VOTS13</t>
  </si>
  <si>
    <t>Sant Picior Taluz</t>
  </si>
  <si>
    <t>VOTS14</t>
  </si>
  <si>
    <t>Sant pentru Pamant Armat</t>
  </si>
  <si>
    <t>3.4</t>
  </si>
  <si>
    <t>Parapete</t>
  </si>
  <si>
    <t>3.5</t>
  </si>
  <si>
    <t>VOTS15</t>
  </si>
  <si>
    <t>Sapatura</t>
  </si>
  <si>
    <t>VOTS22</t>
  </si>
  <si>
    <t>Fundatie</t>
  </si>
  <si>
    <t>VOTS23</t>
  </si>
  <si>
    <t>Prefabricate</t>
  </si>
  <si>
    <t>VOTS24</t>
  </si>
  <si>
    <t>Aripi</t>
  </si>
  <si>
    <t>VOTS25</t>
  </si>
  <si>
    <t>Pereu interior</t>
  </si>
  <si>
    <t>VOTS26</t>
  </si>
  <si>
    <t>Hidroizolatie</t>
  </si>
  <si>
    <t>3.6</t>
  </si>
  <si>
    <t>Semnalizare pe timpul executiei</t>
  </si>
  <si>
    <t>VOTS17</t>
  </si>
  <si>
    <t xml:space="preserve"> Presemnalizarea pe timpul executiei</t>
  </si>
  <si>
    <t>3.7</t>
  </si>
  <si>
    <t>Semnalizare definitiva</t>
  </si>
  <si>
    <t>VOTS18</t>
  </si>
  <si>
    <t xml:space="preserve">Marcaj longitudinal - axial si marginal </t>
  </si>
  <si>
    <t>km echiv.</t>
  </si>
  <si>
    <t>J041</t>
  </si>
  <si>
    <t>Marcaje transversale</t>
  </si>
  <si>
    <t>VOTS19</t>
  </si>
  <si>
    <t>Semnalizare verticala</t>
  </si>
  <si>
    <t>VOTS20</t>
  </si>
  <si>
    <t>Borne kilometrice/ hectometrice</t>
  </si>
  <si>
    <t>J040d</t>
  </si>
  <si>
    <t>Butoni reflectorizanti, omnidirectionali</t>
  </si>
  <si>
    <t>J043</t>
  </si>
  <si>
    <t>Procurare si montare stalpi de dirijare (repere de delimitare a marginii drumului)</t>
  </si>
  <si>
    <t>3.8</t>
  </si>
  <si>
    <t>Consolidari terasamente</t>
  </si>
  <si>
    <t>B 57</t>
  </si>
  <si>
    <t>Anrocamente</t>
  </si>
  <si>
    <t>VOTS29</t>
  </si>
  <si>
    <t>Consolidare teren de fundare cu blocaj piatra si saltea celulara</t>
  </si>
  <si>
    <t>VOTS30</t>
  </si>
  <si>
    <t>Saltea din material granular ranforsata cu 2 geogrile</t>
  </si>
  <si>
    <t>VOTS31</t>
  </si>
  <si>
    <t xml:space="preserve">Perna din pamant stabilizat cu lianti hidraulici </t>
  </si>
  <si>
    <t>VOTS32</t>
  </si>
  <si>
    <t>Zid pamant armat</t>
  </si>
  <si>
    <t>3.9</t>
  </si>
  <si>
    <t xml:space="preserve">Lucrari diverse </t>
  </si>
  <si>
    <t>3.9.1</t>
  </si>
  <si>
    <t>Demolare garduri</t>
  </si>
  <si>
    <t>GRD1</t>
  </si>
  <si>
    <t>3.9.2</t>
  </si>
  <si>
    <t>Sant pentru instalare tevi PVC</t>
  </si>
  <si>
    <t>SNT1</t>
  </si>
  <si>
    <t>3.9.3</t>
  </si>
  <si>
    <t>Teava PVC</t>
  </si>
  <si>
    <t>VOTS27</t>
  </si>
  <si>
    <t>3.9.4</t>
  </si>
  <si>
    <t>Beton C12/15 pentru incastrare tevi PVC</t>
  </si>
  <si>
    <t>VOTS28</t>
  </si>
  <si>
    <t>3.9.5</t>
  </si>
  <si>
    <t>Lucrari pentru imbunatatiri funciare</t>
  </si>
  <si>
    <t>VOTS33</t>
  </si>
  <si>
    <t>Deviere Canal</t>
  </si>
  <si>
    <t>VOTS34</t>
  </si>
  <si>
    <t>Canal dezafectat</t>
  </si>
  <si>
    <t>4 Auxiliare</t>
  </si>
  <si>
    <t>Categorie de lucrari: LUCRARI AUXILIARE</t>
  </si>
  <si>
    <t>4.1</t>
  </si>
  <si>
    <t>Restabilire legaturi rutiere</t>
  </si>
  <si>
    <t>Vic1</t>
  </si>
  <si>
    <t>Relocare drum Vicinal</t>
  </si>
  <si>
    <t>4.2</t>
  </si>
  <si>
    <t>Iluminat intersectii, poduri si pasaje, noduri rutiere</t>
  </si>
  <si>
    <t>REL16</t>
  </si>
  <si>
    <t>5 Utilitati</t>
  </si>
  <si>
    <t>Categorie de lucrari: UTILITATI</t>
  </si>
  <si>
    <t>5.1</t>
  </si>
  <si>
    <t>Investigatii complete, relocare / protejare utilitati retele electrice</t>
  </si>
  <si>
    <t>Rel1</t>
  </si>
  <si>
    <t>Relocare / protejare utilitati retele electrice</t>
  </si>
  <si>
    <t>Rel2</t>
  </si>
  <si>
    <t>Proiectarea si avizare utilitati  retele electrice MT +JT</t>
  </si>
  <si>
    <t>Rel3</t>
  </si>
  <si>
    <t>Proiectarea si avizare utilitati  retele electrice 110 kV</t>
  </si>
  <si>
    <t>Rel4</t>
  </si>
  <si>
    <t>Proiectarea si avizare utilitati  retele electrice 220 kV</t>
  </si>
  <si>
    <t>5.2</t>
  </si>
  <si>
    <t>Investigatii complete, relocare / protejare utilitati retele de telecomunicatii</t>
  </si>
  <si>
    <t>Rel5</t>
  </si>
  <si>
    <t>Relocare / protejare utilitati retele telecomunicatii</t>
  </si>
  <si>
    <t>Rel6</t>
  </si>
  <si>
    <t>Proiectare si avizare utilitati retele telecomunicatii</t>
  </si>
  <si>
    <t>5.3</t>
  </si>
  <si>
    <t>Investigatii complete, relocare / protejare utilitati retele aductiune si distributie apa</t>
  </si>
  <si>
    <t>Rel7</t>
  </si>
  <si>
    <t>Relocare / protejare utilitati retele aductiune si distributie apa</t>
  </si>
  <si>
    <t>Rel8</t>
  </si>
  <si>
    <t>Proiectarea si avizare utilitati retele aductiune si distributie apa</t>
  </si>
  <si>
    <t>5.4</t>
  </si>
  <si>
    <t>Investigatii complete, relocare / protejare utilitati retele canalizare menajera</t>
  </si>
  <si>
    <t>Rel9</t>
  </si>
  <si>
    <t>Relocare / protejare utilitati retele canalizare menajera</t>
  </si>
  <si>
    <t>Rel10</t>
  </si>
  <si>
    <t>Proiectarea si avizare utilitati retele canalizare menajera</t>
  </si>
  <si>
    <t>5.5</t>
  </si>
  <si>
    <t>Investigatii complete, relocare / protejare utilitati retele gaze</t>
  </si>
  <si>
    <t>Rel11</t>
  </si>
  <si>
    <t>Relocare / protejare utilitati retele gaz</t>
  </si>
  <si>
    <t>Rel12</t>
  </si>
  <si>
    <t>Proiectarea si avizare utilitati retele Delgaz Grid</t>
  </si>
  <si>
    <t>Rel13</t>
  </si>
  <si>
    <t>Proiectarea si avizare utilitati retele Transgaz</t>
  </si>
  <si>
    <t>5.6</t>
  </si>
  <si>
    <t>Investigatii complete, relocare / protejare utilitati retele irigatii</t>
  </si>
  <si>
    <t>Rel14</t>
  </si>
  <si>
    <t>Relocare / protejare utilitati retele irigatii</t>
  </si>
  <si>
    <t>Rel15</t>
  </si>
  <si>
    <t>Proiectarea si avizare utilitati  retele irigatii</t>
  </si>
  <si>
    <t>6 Mediu</t>
  </si>
  <si>
    <t>Categorie de lucrari: MEDIU</t>
  </si>
  <si>
    <t>6.1</t>
  </si>
  <si>
    <t>Amenajari pentru protectia mediului</t>
  </si>
  <si>
    <t>VOTS35</t>
  </si>
  <si>
    <t>Bazin sedimentare si separator</t>
  </si>
  <si>
    <t>VOTS36</t>
  </si>
  <si>
    <t>Bazin de retentie</t>
  </si>
  <si>
    <t>VOTS37</t>
  </si>
  <si>
    <t>Imprejmuire</t>
  </si>
  <si>
    <t>VOTS38</t>
  </si>
  <si>
    <t>Panouri Antifonice</t>
  </si>
  <si>
    <t>7 Structuri</t>
  </si>
  <si>
    <t>Categorie de lucrari: STRUCTURI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</si>
  <si>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</si>
  <si>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</si>
  <si>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</si>
  <si>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</si>
  <si>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</si>
  <si>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</si>
  <si>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</si>
  <si>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</si>
  <si>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</si>
  <si>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</si>
  <si>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</si>
  <si>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</si>
  <si>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 Intersectii</t>
  </si>
  <si>
    <t>Categorie de lucrari: INTERSECTII</t>
  </si>
  <si>
    <t>8.1</t>
  </si>
  <si>
    <t>Strat de forma</t>
  </si>
  <si>
    <t>Strat de fundatie de balast</t>
  </si>
  <si>
    <t>Strat de piatra sparta</t>
  </si>
  <si>
    <t>Mixtura asfaltica AB31.5</t>
  </si>
  <si>
    <t>Sant la picior taluz</t>
  </si>
  <si>
    <t xml:space="preserve">Rigole de acostament </t>
  </si>
  <si>
    <t>VOTSx4</t>
  </si>
  <si>
    <t>Podet</t>
  </si>
  <si>
    <t>8.2</t>
  </si>
  <si>
    <t>VOTSx8</t>
  </si>
  <si>
    <t>Binder</t>
  </si>
  <si>
    <t>VOTSx9</t>
  </si>
  <si>
    <t>8.3</t>
  </si>
  <si>
    <t>VOTSx34</t>
  </si>
  <si>
    <t>Amenajare intersectie</t>
  </si>
  <si>
    <t>VOTSx35</t>
  </si>
  <si>
    <t>Indepartarea structura rutiera semirigida/rigida</t>
  </si>
  <si>
    <t>VOTSx11</t>
  </si>
  <si>
    <t>Trotuar</t>
  </si>
  <si>
    <t>8.4</t>
  </si>
  <si>
    <t>VOTSx14</t>
  </si>
  <si>
    <t>Amenajare inel Giratoriu</t>
  </si>
  <si>
    <t>8.5</t>
  </si>
  <si>
    <t>VOTSx18</t>
  </si>
  <si>
    <t>Indepartarea structura rutiera</t>
  </si>
  <si>
    <t>VOTSx20</t>
  </si>
  <si>
    <t>8.6</t>
  </si>
  <si>
    <t>Amenajare  intersectie</t>
  </si>
  <si>
    <t xml:space="preserve">9 Noduri </t>
  </si>
  <si>
    <t>Categorie de lucrari: NODURI RUTIERE</t>
  </si>
  <si>
    <t>9.1</t>
  </si>
  <si>
    <t>Nod rutier km 5+366</t>
  </si>
  <si>
    <t>VOTSx24</t>
  </si>
  <si>
    <t>9.2</t>
  </si>
  <si>
    <t>Nod rutier km 18+117</t>
  </si>
  <si>
    <t>VOTSx26</t>
  </si>
  <si>
    <t>9.3</t>
  </si>
  <si>
    <t>Nod rutier km 25+690</t>
  </si>
  <si>
    <t>10 Parcari</t>
  </si>
  <si>
    <t xml:space="preserve">Categorie de lucrari: Parcari </t>
  </si>
  <si>
    <t>10.1</t>
  </si>
  <si>
    <t>Parcare de scurta durata km 10+670</t>
  </si>
  <si>
    <t>Pamant Vegetal</t>
  </si>
  <si>
    <t>VOTSx32</t>
  </si>
  <si>
    <t>Strat uzura</t>
  </si>
  <si>
    <t>VOTSpp1</t>
  </si>
  <si>
    <t>VOTSpp2</t>
  </si>
  <si>
    <t>VOTSpp3</t>
  </si>
  <si>
    <t>VOTSpp5</t>
  </si>
  <si>
    <t>VOTSpp6</t>
  </si>
  <si>
    <t>Iluminat Parcare</t>
  </si>
  <si>
    <t>10.2</t>
  </si>
  <si>
    <t>Parcare de scurta durata km 19+870</t>
  </si>
  <si>
    <t>VOTSpp4</t>
  </si>
  <si>
    <t>VOTSpp7</t>
  </si>
  <si>
    <t>12 Diverse</t>
  </si>
  <si>
    <t>TOTAL</t>
  </si>
  <si>
    <t>TVA (19%)</t>
  </si>
  <si>
    <t>TOTAL CU TVA</t>
  </si>
  <si>
    <t>lunar</t>
  </si>
  <si>
    <t>mp</t>
  </si>
  <si>
    <t>mc</t>
  </si>
  <si>
    <t>sum</t>
  </si>
  <si>
    <t>REST DE 
EXECUTAT</t>
  </si>
  <si>
    <t>Guri de scurgere</t>
  </si>
  <si>
    <t>8.7</t>
  </si>
  <si>
    <t>Strat de balast stabilizat</t>
  </si>
  <si>
    <t xml:space="preserve">Camine de vizitare </t>
  </si>
  <si>
    <t>Frezare 14 cm AB31.5</t>
  </si>
  <si>
    <t>Plasa sudata in santuri 8*100*100</t>
  </si>
  <si>
    <t xml:space="preserve">Consolidare teren de fundare cu blocaj piatra </t>
  </si>
  <si>
    <t>Strat de agregate naturale 25 cm</t>
  </si>
  <si>
    <r>
      <t xml:space="preserve">Tub PVC </t>
    </r>
    <r>
      <rPr>
        <sz val="11"/>
        <rFont val="Calibri"/>
        <family val="2"/>
      </rPr>
      <t xml:space="preserve"> Φ</t>
    </r>
    <r>
      <rPr>
        <sz val="11"/>
        <rFont val="Arial"/>
        <family val="2"/>
      </rPr>
      <t>200</t>
    </r>
  </si>
  <si>
    <r>
      <t>Tub</t>
    </r>
    <r>
      <rPr>
        <sz val="11"/>
        <rFont val="Calibri"/>
        <family val="2"/>
      </rPr>
      <t xml:space="preserve"> PVC Φ</t>
    </r>
    <r>
      <rPr>
        <sz val="11"/>
        <rFont val="Arial"/>
        <family val="2"/>
      </rPr>
      <t>200</t>
    </r>
  </si>
  <si>
    <t>Bordura tip B3</t>
  </si>
  <si>
    <t>Rigola carosabila pregabricata tip PP1</t>
  </si>
  <si>
    <t>Binder de criblura BAD22.4 - AND 605 - 6 cm</t>
  </si>
  <si>
    <t>Strat de piatra sparta 20 cm</t>
  </si>
  <si>
    <t>Strat de fundatie de balast 30 cm</t>
  </si>
  <si>
    <t>BcR 4.0 20 cm</t>
  </si>
  <si>
    <t>Strat de forma 25 cm</t>
  </si>
  <si>
    <t>Parapete tip N2</t>
  </si>
  <si>
    <t>Parapete tip H1</t>
  </si>
  <si>
    <t>Parapete tip H2</t>
  </si>
  <si>
    <t>Parapete tip H3</t>
  </si>
  <si>
    <t>Parapete tip H4b terasament</t>
  </si>
  <si>
    <t>Parapete H1 New Jersey</t>
  </si>
  <si>
    <t>Parapete H2 New Jersey</t>
  </si>
  <si>
    <t>ZId pamant armat Km 5+366</t>
  </si>
  <si>
    <t>Geogrila RE 520</t>
  </si>
  <si>
    <t>Geogrila RE 560</t>
  </si>
  <si>
    <t>Conectori</t>
  </si>
  <si>
    <t>Umplutura compactata geogrila</t>
  </si>
  <si>
    <t>Grinda de beton</t>
  </si>
  <si>
    <t>Mortar</t>
  </si>
  <si>
    <t>Geocompozit de drenaj</t>
  </si>
  <si>
    <t xml:space="preserve">Blocheti </t>
  </si>
  <si>
    <t>ZId pamant armat Km 18+120</t>
  </si>
  <si>
    <t>ZId pamant armat Km 1+535</t>
  </si>
  <si>
    <t>Plasa 7.8 mm 50x 100</t>
  </si>
  <si>
    <t>Geotextil de separare</t>
  </si>
  <si>
    <t>ZId pamant armat Km 15+100</t>
  </si>
  <si>
    <t>ZId pamant armat Km 11+595</t>
  </si>
  <si>
    <t>Rezervor apa</t>
  </si>
  <si>
    <t>Manager Proiect</t>
  </si>
  <si>
    <t>Ing. Moldovan Silivan</t>
  </si>
  <si>
    <t>Parapete metalic pietonal</t>
  </si>
  <si>
    <t>Montarea tuturor instalatiilor provizorii ale Antreprenorului</t>
  </si>
  <si>
    <t>Dotari</t>
  </si>
  <si>
    <t>Dezafectare organizare de santier</t>
  </si>
  <si>
    <t>Curatarea terenului, tufisurilor, taiarea arborilor si scoaterea radacinilor, Decapare strat vegetal strat vegetal si depozitare</t>
  </si>
  <si>
    <t>Decapare strat vegetal</t>
  </si>
  <si>
    <t>Tije fixare plasa</t>
  </si>
  <si>
    <t>Piatra in fata zidului</t>
  </si>
  <si>
    <t>Amenajare zone de odihna</t>
  </si>
  <si>
    <t>Instalatii interioare si exterioare in parcare conform anexa</t>
  </si>
  <si>
    <t>Grup sanitar conform anexa</t>
  </si>
  <si>
    <t>Podete conform anexa</t>
  </si>
  <si>
    <t>Pasaj peste DJ 591 la km 0+608 conform anexa</t>
  </si>
  <si>
    <t>Pasaj peste CF la km 1+528 conform anexa</t>
  </si>
  <si>
    <t>Pasaj peste conducta si drum tehnologic la km 3+509 cf anexa</t>
  </si>
  <si>
    <t>Pasaj peste DN 59 la km 5+366 conform anexa</t>
  </si>
  <si>
    <t>Pasaj peste Centura Timisoara la km 8+567 conform anexa</t>
  </si>
  <si>
    <t>Pasaj peste CF 124 la km 7+156 conform anexa</t>
  </si>
  <si>
    <t>Pasaj peste Centura Timisoara la km 11+576 conform anexa</t>
  </si>
  <si>
    <t>Pasaj peste CF 125 la km 15+072 conform anexa</t>
  </si>
  <si>
    <t>Pasaj peste DJ 592 la km 18+117 conform anexa</t>
  </si>
  <si>
    <t>Pasaj peste canal de irigatii la km 18+926 conform anexa</t>
  </si>
  <si>
    <t>Pasaj peste canal de irigatii la km 20+875 conform anexa</t>
  </si>
  <si>
    <t>Pod peste Canal Bega la km 24+725 conform anexa</t>
  </si>
  <si>
    <t>Intersectia km 8+567</t>
  </si>
  <si>
    <t>Intersectia  km 11+576</t>
  </si>
  <si>
    <t>Intersectia  km 0+290</t>
  </si>
  <si>
    <t>Intersectia  km 14+590</t>
  </si>
  <si>
    <t>Intersectia  km 16+510</t>
  </si>
  <si>
    <t>Intersectia  km 23+005</t>
  </si>
  <si>
    <t>Intersectia km 19+280</t>
  </si>
  <si>
    <t>Articole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</si>
</sst>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-* #,##0_-;\-* #,##0_-;_-* &quot;-&quot;_-;_-@_-"/>
    <numFmt numFmtId="166" formatCode="_-* #,##0.00_-;\-* #,##0.00_-;_-* &quot;-&quot;??_-;_-@_-"/>
    <numFmt numFmtId="167" formatCode="_-* #,##0.00\ _l_e_i_-;\-* #,##0.00\ _l_e_i_-;_-* &quot;-&quot;??\ _l_e_i_-;_-@_-"/>
    <numFmt numFmtId="168" formatCode="_-&quot;€&quot;\ * #,##0.00_-;\-&quot;€&quot;\ * #,##0.00_-;_-&quot;€&quot;\ * &quot;-&quot;??_-;_-@_-"/>
    <numFmt numFmtId="169" formatCode="d/mmm/yy"/>
    <numFmt numFmtId="170" formatCode="_(&quot;$&quot;\ #,##0.00_);\(&quot;$&quot;\ #,##0.00\)"/>
    <numFmt numFmtId="171" formatCode="_(&quot;$&quot;\ #,##0_);\(&quot;$&quot;\ #,##0\)"/>
    <numFmt numFmtId="172" formatCode="_(#,##0.00\ \F\F_);\(#,##0.00\ \F\F\)"/>
    <numFmt numFmtId="173" formatCode="_(#,##0\ \F\F_);\(#,##0\ \F\F\)"/>
    <numFmt numFmtId="174" formatCode="_(#,##0.00\ &quot;lei&quot;_);\(#,##0.00\ &quot;lei&quot;\)"/>
    <numFmt numFmtId="175" formatCode="_(#,##0\ &quot;lei&quot;_);\(#,##0\ &quot;lei&quot;\)"/>
    <numFmt numFmtId="176" formatCode="_ * #,##0.00_)_£_ ;_ * \(#,##0.00\)_£_ ;_ * &quot;-&quot;??_)_£_ ;_ @_ "/>
    <numFmt numFmtId="177" formatCode="_ * #,##0.00_ ;_ * \-#,##0.00_ ;_ * &quot;-&quot;??_ ;_ @_ "/>
    <numFmt numFmtId="178" formatCode="#,##0.0"/>
    <numFmt numFmtId="179" formatCode="_(* #,##0.0_);_(* \(#,##0.00\);_(* &quot;-&quot;??_);_(@_)"/>
    <numFmt numFmtId="180" formatCode="General_)"/>
    <numFmt numFmtId="181" formatCode="&quot;fl&quot;#,##0_);\(&quot;fl&quot;#,##0\)"/>
    <numFmt numFmtId="182" formatCode="#,##0.000000"/>
    <numFmt numFmtId="183" formatCode="00,000.00"/>
    <numFmt numFmtId="184" formatCode="&quot;See Note &quot;\ #"/>
    <numFmt numFmtId="185" formatCode="_(* #\+##0.00_);_(* \(#\+##0.00\);_(* &quot;-&quot;??_);_(@_)"/>
    <numFmt numFmtId="186" formatCode="\$\ #,##0"/>
    <numFmt numFmtId="187" formatCode="#,###.##"/>
    <numFmt numFmtId="188" formatCode="##,###.##"/>
    <numFmt numFmtId="189" formatCode="&quot;$&quot;#,##0\ ;\(&quot;$&quot;#,##0\)"/>
    <numFmt numFmtId="190" formatCode="_-* #,##0.00\ [$€]_-;\-* #,##0.00\ [$€]_-;_-* &quot;-&quot;??\ [$€]_-;_-@_-"/>
    <numFmt numFmtId="191" formatCode="_([$€-2]* #,##0.00_);_([$€-2]* \(#,##0.00\);_([$€-2]* &quot;-&quot;??_)"/>
    <numFmt numFmtId="192" formatCode="#,##0.00000;&quot; &quot;"/>
    <numFmt numFmtId="193" formatCode="#,##0.00%;\ &quot; &quot;"/>
    <numFmt numFmtId="194" formatCode="#,##0\ &quot;Kč&quot;;[Red]\-#,##0\ &quot;Kč&quot;"/>
    <numFmt numFmtId="195" formatCode="#,##0.00\ &quot;Kč&quot;;[Red]\-#,##0.00\ &quot;Kč&quot;"/>
    <numFmt numFmtId="196" formatCode="_-&quot;Ł&quot;* #,##0_-;\-&quot;Ł&quot;* #,##0_-;_-&quot;Ł&quot;* &quot;-&quot;_-;_-@_-"/>
    <numFmt numFmtId="197" formatCode="_-&quot;Ł&quot;* #,##0.00_-;\-&quot;Ł&quot;* #,##0.00_-;_-&quot;Ł&quot;* &quot;-&quot;??_-;_-@_-"/>
    <numFmt numFmtId="198" formatCode="mmmm\-yy"/>
    <numFmt numFmtId="199" formatCode="[$-409]mmm\-yy;@"/>
    <numFmt numFmtId="200" formatCode="&quot;On&quot;;&quot;On&quot;;&quot;Off&quot;"/>
    <numFmt numFmtId="201" formatCode="_-* #,##0.00000000_-;\-* #,##0.00000000_-;_-* &quot;-&quot;??_-;_-@_-"/>
    <numFmt numFmtId="202" formatCode="_-* #,##0_р_._-;\-* #,##0_р_._-;_-* &quot;-&quot;_р_._-;_-@_-"/>
  </numFmts>
  <fonts count="104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7.5"/>
      <color indexed="36"/>
      <name val="Arial"/>
      <family val="2"/>
    </font>
    <font>
      <sz val="10"/>
      <name val="Arial Narrow"/>
      <family val="2"/>
    </font>
    <font>
      <sz val="9"/>
      <name val="Times New Roman"/>
      <family val="1"/>
    </font>
    <font>
      <sz val="10"/>
      <name val="MS Sans Serif"/>
      <family val="2"/>
    </font>
    <font>
      <sz val="8"/>
      <name val="Helv"/>
    </font>
    <font>
      <sz val="8"/>
      <name val="Times New Roman"/>
      <family val="1"/>
    </font>
    <font>
      <sz val="8"/>
      <name val="Arial CE"/>
      <family val="2"/>
      <charset val="238"/>
    </font>
    <font>
      <sz val="10"/>
      <name val="Helv"/>
    </font>
    <font>
      <sz val="10"/>
      <name val="Arial CE"/>
    </font>
    <font>
      <b/>
      <sz val="9"/>
      <name val="Arial"/>
      <family val="2"/>
    </font>
    <font>
      <b/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b/>
      <sz val="9"/>
      <color indexed="8"/>
      <name val="Calibri"/>
      <family val="2"/>
      <charset val="238"/>
    </font>
    <font>
      <sz val="10"/>
      <name val="Courier"/>
      <family val="3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161"/>
    </font>
    <font>
      <sz val="11"/>
      <color indexed="8"/>
      <name val="Times New Roman"/>
      <family val="2"/>
    </font>
    <font>
      <sz val="11"/>
      <color indexed="9"/>
      <name val="Times New Roman"/>
      <family val="2"/>
    </font>
    <font>
      <sz val="11"/>
      <color indexed="20"/>
      <name val="Times New Roman"/>
      <family val="2"/>
    </font>
    <font>
      <b/>
      <sz val="11"/>
      <color indexed="52"/>
      <name val="Times New Roman"/>
      <family val="2"/>
    </font>
    <font>
      <b/>
      <sz val="11"/>
      <color indexed="9"/>
      <name val="Times New Roman"/>
      <family val="2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1"/>
      <color indexed="62"/>
      <name val="Times New Roman"/>
      <family val="2"/>
    </font>
    <font>
      <sz val="11"/>
      <color indexed="52"/>
      <name val="Times New Roman"/>
      <family val="2"/>
    </font>
    <font>
      <sz val="11"/>
      <color indexed="60"/>
      <name val="Times New Roman"/>
      <family val="2"/>
    </font>
    <font>
      <b/>
      <sz val="11"/>
      <color indexed="63"/>
      <name val="Times New Roman"/>
      <family val="2"/>
    </font>
    <font>
      <b/>
      <sz val="18"/>
      <color indexed="56"/>
      <name val="Cambria"/>
      <family val="2"/>
    </font>
    <font>
      <b/>
      <sz val="11"/>
      <color indexed="8"/>
      <name val="Times New Roman"/>
      <family val="2"/>
    </font>
    <font>
      <sz val="11"/>
      <color indexed="10"/>
      <name val="Times New Roman"/>
      <family val="2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Times New Roman"/>
      <family val="1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2"/>
      <color rgb="FF006100"/>
      <name val="Arial"/>
      <family val="2"/>
    </font>
    <font>
      <sz val="11"/>
      <color rgb="FF00610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color rgb="FF9C650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</fonts>
  <fills count="3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13"/>
        <bgColor indexed="64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660">
    <xf numFmtId="0" fontId="0" fillId="0" borderId="0"/>
    <xf numFmtId="0" fontId="10" fillId="0" borderId="0"/>
    <xf numFmtId="49" fontId="18" fillId="0" borderId="0"/>
    <xf numFmtId="0" fontId="35" fillId="0" borderId="0"/>
    <xf numFmtId="0" fontId="35" fillId="0" borderId="0"/>
    <xf numFmtId="0" fontId="27" fillId="10" borderId="0" applyProtection="0"/>
    <xf numFmtId="194" fontId="20" fillId="0" borderId="0" applyFont="0" applyFill="0" applyBorder="0" applyAlignment="0" applyProtection="0"/>
    <xf numFmtId="0" fontId="10" fillId="0" borderId="0"/>
    <xf numFmtId="195" fontId="20" fillId="0" borderId="0" applyFont="0" applyFill="0" applyBorder="0" applyAlignment="0" applyProtection="0"/>
    <xf numFmtId="49" fontId="36" fillId="0" borderId="1"/>
    <xf numFmtId="0" fontId="39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39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39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39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39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39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1" borderId="0" applyNumberFormat="0" applyBorder="0" applyAlignment="0" applyProtection="0"/>
    <xf numFmtId="0" fontId="11" fillId="20" borderId="0" applyNumberFormat="0" applyBorder="0" applyAlignment="0" applyProtection="0"/>
    <xf numFmtId="0" fontId="39" fillId="20" borderId="0" applyNumberFormat="0" applyBorder="0" applyAlignment="0" applyProtection="0"/>
    <xf numFmtId="0" fontId="12" fillId="20" borderId="0" applyNumberFormat="0" applyBorder="0" applyAlignment="0" applyProtection="0"/>
    <xf numFmtId="0" fontId="39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39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39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39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39" fillId="23" borderId="0" applyNumberFormat="0" applyBorder="0" applyAlignment="0" applyProtection="0"/>
    <xf numFmtId="0" fontId="11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40" fillId="25" borderId="0" applyNumberFormat="0" applyBorder="0" applyAlignment="0" applyProtection="0"/>
    <xf numFmtId="0" fontId="57" fillId="25" borderId="0" applyNumberFormat="0" applyBorder="0" applyAlignment="0" applyProtection="0"/>
    <xf numFmtId="0" fontId="69" fillId="25" borderId="0" applyNumberFormat="0" applyBorder="0" applyAlignment="0" applyProtection="0"/>
    <xf numFmtId="0" fontId="40" fillId="13" borderId="0" applyNumberFormat="0" applyBorder="0" applyAlignment="0" applyProtection="0"/>
    <xf numFmtId="0" fontId="57" fillId="13" borderId="0" applyNumberFormat="0" applyBorder="0" applyAlignment="0" applyProtection="0"/>
    <xf numFmtId="0" fontId="69" fillId="13" borderId="0" applyNumberFormat="0" applyBorder="0" applyAlignment="0" applyProtection="0"/>
    <xf numFmtId="0" fontId="40" fillId="22" borderId="0" applyNumberFormat="0" applyBorder="0" applyAlignment="0" applyProtection="0"/>
    <xf numFmtId="0" fontId="57" fillId="22" borderId="0" applyNumberFormat="0" applyBorder="0" applyAlignment="0" applyProtection="0"/>
    <xf numFmtId="0" fontId="69" fillId="22" borderId="0" applyNumberFormat="0" applyBorder="0" applyAlignment="0" applyProtection="0"/>
    <xf numFmtId="0" fontId="40" fillId="26" borderId="0" applyNumberFormat="0" applyBorder="0" applyAlignment="0" applyProtection="0"/>
    <xf numFmtId="0" fontId="57" fillId="26" borderId="0" applyNumberFormat="0" applyBorder="0" applyAlignment="0" applyProtection="0"/>
    <xf numFmtId="0" fontId="69" fillId="26" borderId="0" applyNumberFormat="0" applyBorder="0" applyAlignment="0" applyProtection="0"/>
    <xf numFmtId="0" fontId="40" fillId="24" borderId="0" applyNumberFormat="0" applyBorder="0" applyAlignment="0" applyProtection="0"/>
    <xf numFmtId="0" fontId="57" fillId="24" borderId="0" applyNumberFormat="0" applyBorder="0" applyAlignment="0" applyProtection="0"/>
    <xf numFmtId="0" fontId="69" fillId="24" borderId="0" applyNumberFormat="0" applyBorder="0" applyAlignment="0" applyProtection="0"/>
    <xf numFmtId="0" fontId="40" fillId="27" borderId="0" applyNumberFormat="0" applyBorder="0" applyAlignment="0" applyProtection="0"/>
    <xf numFmtId="0" fontId="57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69" fillId="13" borderId="0" applyNumberFormat="0" applyBorder="0" applyAlignment="0" applyProtection="0"/>
    <xf numFmtId="0" fontId="69" fillId="22" borderId="0" applyNumberFormat="0" applyBorder="0" applyAlignment="0" applyProtection="0"/>
    <xf numFmtId="0" fontId="69" fillId="26" borderId="0" applyNumberFormat="0" applyBorder="0" applyAlignment="0" applyProtection="0"/>
    <xf numFmtId="0" fontId="69" fillId="24" borderId="0" applyNumberFormat="0" applyBorder="0" applyAlignment="0" applyProtection="0"/>
    <xf numFmtId="0" fontId="69" fillId="27" borderId="0" applyNumberFormat="0" applyBorder="0" applyAlignment="0" applyProtection="0"/>
    <xf numFmtId="0" fontId="40" fillId="28" borderId="0" applyNumberFormat="0" applyBorder="0" applyAlignment="0" applyProtection="0"/>
    <xf numFmtId="0" fontId="57" fillId="28" borderId="0" applyNumberFormat="0" applyBorder="0" applyAlignment="0" applyProtection="0"/>
    <xf numFmtId="0" fontId="69" fillId="28" borderId="0" applyNumberFormat="0" applyBorder="0" applyAlignment="0" applyProtection="0"/>
    <xf numFmtId="0" fontId="40" fillId="29" borderId="0" applyNumberFormat="0" applyBorder="0" applyAlignment="0" applyProtection="0"/>
    <xf numFmtId="0" fontId="57" fillId="29" borderId="0" applyNumberFormat="0" applyBorder="0" applyAlignment="0" applyProtection="0"/>
    <xf numFmtId="0" fontId="69" fillId="29" borderId="0" applyNumberFormat="0" applyBorder="0" applyAlignment="0" applyProtection="0"/>
    <xf numFmtId="0" fontId="40" fillId="30" borderId="0" applyNumberFormat="0" applyBorder="0" applyAlignment="0" applyProtection="0"/>
    <xf numFmtId="0" fontId="57" fillId="30" borderId="0" applyNumberFormat="0" applyBorder="0" applyAlignment="0" applyProtection="0"/>
    <xf numFmtId="0" fontId="69" fillId="30" borderId="0" applyNumberFormat="0" applyBorder="0" applyAlignment="0" applyProtection="0"/>
    <xf numFmtId="0" fontId="40" fillId="26" borderId="0" applyNumberFormat="0" applyBorder="0" applyAlignment="0" applyProtection="0"/>
    <xf numFmtId="0" fontId="57" fillId="26" borderId="0" applyNumberFormat="0" applyBorder="0" applyAlignment="0" applyProtection="0"/>
    <xf numFmtId="0" fontId="69" fillId="26" borderId="0" applyNumberFormat="0" applyBorder="0" applyAlignment="0" applyProtection="0"/>
    <xf numFmtId="0" fontId="40" fillId="24" borderId="0" applyNumberFormat="0" applyBorder="0" applyAlignment="0" applyProtection="0"/>
    <xf numFmtId="0" fontId="57" fillId="24" borderId="0" applyNumberFormat="0" applyBorder="0" applyAlignment="0" applyProtection="0"/>
    <xf numFmtId="0" fontId="69" fillId="24" borderId="0" applyNumberFormat="0" applyBorder="0" applyAlignment="0" applyProtection="0"/>
    <xf numFmtId="0" fontId="40" fillId="31" borderId="0" applyNumberFormat="0" applyBorder="0" applyAlignment="0" applyProtection="0"/>
    <xf numFmtId="0" fontId="57" fillId="31" borderId="0" applyNumberFormat="0" applyBorder="0" applyAlignment="0" applyProtection="0"/>
    <xf numFmtId="0" fontId="69" fillId="31" borderId="0" applyNumberFormat="0" applyBorder="0" applyAlignment="0" applyProtection="0"/>
    <xf numFmtId="0" fontId="69" fillId="28" borderId="0" applyNumberFormat="0" applyBorder="0" applyAlignment="0" applyProtection="0"/>
    <xf numFmtId="0" fontId="69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26" borderId="0" applyNumberFormat="0" applyBorder="0" applyAlignment="0" applyProtection="0"/>
    <xf numFmtId="0" fontId="69" fillId="24" borderId="0" applyNumberFormat="0" applyBorder="0" applyAlignment="0" applyProtection="0"/>
    <xf numFmtId="0" fontId="69" fillId="31" borderId="0" applyNumberFormat="0" applyBorder="0" applyAlignment="0" applyProtection="0"/>
    <xf numFmtId="0" fontId="70" fillId="19" borderId="12" applyNumberFormat="0" applyAlignment="0" applyProtection="0"/>
    <xf numFmtId="0" fontId="41" fillId="14" borderId="0" applyNumberFormat="0" applyBorder="0" applyAlignment="0" applyProtection="0"/>
    <xf numFmtId="0" fontId="58" fillId="14" borderId="0" applyNumberFormat="0" applyBorder="0" applyAlignment="0" applyProtection="0"/>
    <xf numFmtId="0" fontId="71" fillId="14" borderId="0" applyNumberFormat="0" applyBorder="0" applyAlignment="0" applyProtection="0"/>
    <xf numFmtId="0" fontId="72" fillId="19" borderId="13" applyNumberFormat="0" applyAlignment="0" applyProtection="0"/>
    <xf numFmtId="0" fontId="73" fillId="16" borderId="0" applyNumberFormat="0" applyBorder="0" applyAlignment="0" applyProtection="0"/>
    <xf numFmtId="179" fontId="19" fillId="0" borderId="0" applyFill="0" applyBorder="0" applyAlignment="0"/>
    <xf numFmtId="180" fontId="19" fillId="0" borderId="0" applyFill="0" applyBorder="0" applyAlignment="0"/>
    <xf numFmtId="164" fontId="19" fillId="0" borderId="0" applyFill="0" applyBorder="0" applyAlignment="0"/>
    <xf numFmtId="181" fontId="19" fillId="0" borderId="0" applyFill="0" applyBorder="0" applyAlignment="0"/>
    <xf numFmtId="182" fontId="10" fillId="0" borderId="0" applyFill="0" applyBorder="0" applyAlignment="0"/>
    <xf numFmtId="179" fontId="19" fillId="0" borderId="0" applyFill="0" applyBorder="0" applyAlignment="0"/>
    <xf numFmtId="183" fontId="10" fillId="0" borderId="0" applyFill="0" applyBorder="0" applyAlignment="0"/>
    <xf numFmtId="180" fontId="19" fillId="0" borderId="0" applyFill="0" applyBorder="0" applyAlignment="0"/>
    <xf numFmtId="0" fontId="72" fillId="19" borderId="13" applyNumberFormat="0" applyAlignment="0" applyProtection="0"/>
    <xf numFmtId="0" fontId="42" fillId="19" borderId="13" applyNumberFormat="0" applyAlignment="0" applyProtection="0"/>
    <xf numFmtId="0" fontId="59" fillId="19" borderId="13" applyNumberFormat="0" applyAlignment="0" applyProtection="0"/>
    <xf numFmtId="0" fontId="72" fillId="19" borderId="13" applyNumberFormat="0" applyAlignment="0" applyProtection="0"/>
    <xf numFmtId="192" fontId="89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0" fontId="74" fillId="0" borderId="14" applyNumberFormat="0" applyFill="0" applyAlignment="0" applyProtection="0"/>
    <xf numFmtId="0" fontId="43" fillId="32" borderId="15" applyNumberFormat="0" applyAlignment="0" applyProtection="0"/>
    <xf numFmtId="0" fontId="60" fillId="32" borderId="15" applyNumberFormat="0" applyAlignment="0" applyProtection="0"/>
    <xf numFmtId="0" fontId="75" fillId="32" borderId="15" applyNumberFormat="0" applyAlignment="0" applyProtection="0"/>
    <xf numFmtId="43" fontId="13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98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0" fontId="19" fillId="0" borderId="0" applyFont="0" applyFill="0" applyBorder="0" applyAlignment="0" applyProtection="0"/>
    <xf numFmtId="189" fontId="10" fillId="0" borderId="0" applyFont="0" applyFill="0" applyBorder="0" applyAlignment="0" applyProtection="0"/>
    <xf numFmtId="14" fontId="13" fillId="0" borderId="0" applyFont="0" applyFill="0" applyBorder="0" applyAlignment="0" applyProtection="0"/>
    <xf numFmtId="14" fontId="13" fillId="0" borderId="0" applyFont="0" applyFill="0" applyBorder="0" applyAlignment="0" applyProtection="0"/>
    <xf numFmtId="14" fontId="16" fillId="0" borderId="0" applyFill="0" applyBorder="0" applyAlignment="0"/>
    <xf numFmtId="38" fontId="20" fillId="0" borderId="16">
      <alignment vertical="center"/>
    </xf>
    <xf numFmtId="0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6" fillId="11" borderId="13" applyNumberFormat="0" applyAlignment="0" applyProtection="0"/>
    <xf numFmtId="179" fontId="19" fillId="0" borderId="0" applyFill="0" applyBorder="0" applyAlignment="0"/>
    <xf numFmtId="180" fontId="19" fillId="0" borderId="0" applyFill="0" applyBorder="0" applyAlignment="0"/>
    <xf numFmtId="179" fontId="19" fillId="0" borderId="0" applyFill="0" applyBorder="0" applyAlignment="0"/>
    <xf numFmtId="183" fontId="10" fillId="0" borderId="0" applyFill="0" applyBorder="0" applyAlignment="0"/>
    <xf numFmtId="180" fontId="19" fillId="0" borderId="0" applyFill="0" applyBorder="0" applyAlignment="0"/>
    <xf numFmtId="0" fontId="77" fillId="0" borderId="17" applyNumberFormat="0" applyFill="0" applyAlignment="0" applyProtection="0"/>
    <xf numFmtId="0" fontId="78" fillId="0" borderId="0" applyNumberFormat="0" applyFill="0" applyBorder="0" applyAlignment="0" applyProtection="0"/>
    <xf numFmtId="0" fontId="71" fillId="14" borderId="0" applyNumberFormat="0" applyBorder="0" applyAlignment="0" applyProtection="0"/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8" fillId="0" borderId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5" fillId="0" borderId="1"/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90" fillId="8" borderId="0" applyNumberFormat="0" applyBorder="0" applyAlignment="0" applyProtection="0"/>
    <xf numFmtId="0" fontId="62" fillId="16" borderId="0" applyNumberFormat="0" applyBorder="0" applyAlignment="0" applyProtection="0"/>
    <xf numFmtId="0" fontId="45" fillId="16" borderId="0" applyNumberFormat="0" applyBorder="0" applyAlignment="0" applyProtection="0"/>
    <xf numFmtId="0" fontId="91" fillId="8" borderId="0" applyNumberFormat="0" applyBorder="0" applyAlignment="0" applyProtection="0"/>
    <xf numFmtId="0" fontId="73" fillId="16" borderId="0" applyNumberFormat="0" applyBorder="0" applyAlignment="0" applyProtection="0"/>
    <xf numFmtId="38" fontId="14" fillId="3" borderId="0" applyNumberFormat="0" applyBorder="0" applyAlignment="0" applyProtection="0"/>
    <xf numFmtId="0" fontId="73" fillId="16" borderId="0" applyNumberFormat="0" applyBorder="0" applyAlignment="0" applyProtection="0"/>
    <xf numFmtId="0" fontId="15" fillId="0" borderId="18" applyNumberFormat="0" applyAlignment="0" applyProtection="0">
      <alignment horizontal="left" vertical="center"/>
    </xf>
    <xf numFmtId="0" fontId="15" fillId="0" borderId="8">
      <alignment horizontal="left" vertical="center"/>
    </xf>
    <xf numFmtId="0" fontId="15" fillId="0" borderId="8">
      <alignment horizontal="left" vertical="center"/>
    </xf>
    <xf numFmtId="0" fontId="46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19" applyNumberFormat="0" applyFill="0" applyAlignment="0" applyProtection="0"/>
    <xf numFmtId="0" fontId="47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0" borderId="20" applyNumberFormat="0" applyFill="0" applyAlignment="0" applyProtection="0"/>
    <xf numFmtId="0" fontId="48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0" fillId="19" borderId="12" applyNumberFormat="0" applyAlignment="0" applyProtection="0"/>
    <xf numFmtId="10" fontId="14" fillId="33" borderId="1" applyNumberFormat="0" applyBorder="0" applyAlignment="0" applyProtection="0"/>
    <xf numFmtId="10" fontId="14" fillId="33" borderId="1" applyNumberFormat="0" applyBorder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49" fillId="11" borderId="13" applyNumberFormat="0" applyAlignment="0" applyProtection="0"/>
    <xf numFmtId="0" fontId="63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0" fontId="76" fillId="11" borderId="13" applyNumberFormat="0" applyAlignment="0" applyProtection="0"/>
    <xf numFmtId="17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0" fillId="0" borderId="0" applyFont="0" applyFill="0" applyBorder="0" applyAlignment="0" applyProtection="0"/>
    <xf numFmtId="179" fontId="19" fillId="0" borderId="0" applyFill="0" applyBorder="0" applyAlignment="0"/>
    <xf numFmtId="180" fontId="19" fillId="0" borderId="0" applyFill="0" applyBorder="0" applyAlignment="0"/>
    <xf numFmtId="179" fontId="19" fillId="0" borderId="0" applyFill="0" applyBorder="0" applyAlignment="0"/>
    <xf numFmtId="183" fontId="10" fillId="0" borderId="0" applyFill="0" applyBorder="0" applyAlignment="0"/>
    <xf numFmtId="180" fontId="19" fillId="0" borderId="0" applyFill="0" applyBorder="0" applyAlignment="0"/>
    <xf numFmtId="0" fontId="50" fillId="0" borderId="14" applyNumberFormat="0" applyFill="0" applyAlignment="0" applyProtection="0"/>
    <xf numFmtId="0" fontId="64" fillId="0" borderId="14" applyNumberFormat="0" applyFill="0" applyAlignment="0" applyProtection="0"/>
    <xf numFmtId="0" fontId="74" fillId="0" borderId="14" applyNumberFormat="0" applyFill="0" applyAlignment="0" applyProtection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9" fillId="0" borderId="0" applyNumberFormat="0" applyFont="0" applyFill="0" applyBorder="0" applyProtection="0">
      <alignment vertical="center"/>
    </xf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4" fillId="9" borderId="0" applyNumberFormat="0" applyBorder="0" applyAlignment="0" applyProtection="0"/>
    <xf numFmtId="0" fontId="65" fillId="21" borderId="0" applyNumberFormat="0" applyBorder="0" applyAlignment="0" applyProtection="0"/>
    <xf numFmtId="0" fontId="51" fillId="21" borderId="0" applyNumberFormat="0" applyBorder="0" applyAlignment="0" applyProtection="0"/>
    <xf numFmtId="0" fontId="85" fillId="21" borderId="0" applyNumberFormat="0" applyBorder="0" applyAlignment="0" applyProtection="0"/>
    <xf numFmtId="0" fontId="85" fillId="21" borderId="0" applyNumberFormat="0" applyBorder="0" applyAlignment="0" applyProtection="0"/>
    <xf numFmtId="0" fontId="32" fillId="0" borderId="0"/>
    <xf numFmtId="0" fontId="2" fillId="0" borderId="0"/>
    <xf numFmtId="0" fontId="9" fillId="0" borderId="0"/>
    <xf numFmtId="43" fontId="11" fillId="0" borderId="0"/>
    <xf numFmtId="0" fontId="11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13" fillId="0" borderId="0"/>
    <xf numFmtId="0" fontId="95" fillId="0" borderId="0"/>
    <xf numFmtId="0" fontId="95" fillId="0" borderId="0"/>
    <xf numFmtId="0" fontId="95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3" fillId="0" borderId="0"/>
    <xf numFmtId="0" fontId="10" fillId="0" borderId="0"/>
    <xf numFmtId="0" fontId="13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95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" fillId="0" borderId="0"/>
    <xf numFmtId="0" fontId="11" fillId="0" borderId="0"/>
    <xf numFmtId="0" fontId="9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9" fillId="0" borderId="0"/>
    <xf numFmtId="0" fontId="96" fillId="0" borderId="0"/>
    <xf numFmtId="0" fontId="96" fillId="0" borderId="0"/>
    <xf numFmtId="0" fontId="95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9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9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6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49" fontId="86" fillId="0" borderId="0">
      <alignment vertical="center"/>
    </xf>
    <xf numFmtId="0" fontId="9" fillId="0" borderId="0"/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2" fillId="0" borderId="0"/>
    <xf numFmtId="0" fontId="27" fillId="34" borderId="22" applyFill="0" applyBorder="0" applyAlignment="0">
      <alignment horizontal="center" vertical="center" textRotation="90"/>
    </xf>
    <xf numFmtId="0" fontId="10" fillId="0" borderId="0"/>
    <xf numFmtId="0" fontId="10" fillId="0" borderId="0"/>
    <xf numFmtId="0" fontId="9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9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5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13" fillId="0" borderId="0" applyNumberFormat="0" applyFont="0" applyFill="0" applyBorder="0" applyAlignment="0" applyProtection="0">
      <alignment vertical="top"/>
    </xf>
    <xf numFmtId="0" fontId="9" fillId="0" borderId="0"/>
    <xf numFmtId="0" fontId="11" fillId="0" borderId="0"/>
    <xf numFmtId="0" fontId="97" fillId="0" borderId="0"/>
    <xf numFmtId="0" fontId="10" fillId="0" borderId="0"/>
    <xf numFmtId="0" fontId="10" fillId="0" borderId="0"/>
    <xf numFmtId="0" fontId="13" fillId="0" borderId="0"/>
    <xf numFmtId="0" fontId="11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" fillId="0" borderId="0"/>
    <xf numFmtId="0" fontId="9" fillId="0" borderId="0"/>
    <xf numFmtId="0" fontId="30" fillId="0" borderId="0"/>
    <xf numFmtId="0" fontId="10" fillId="0" borderId="0"/>
    <xf numFmtId="0" fontId="11" fillId="0" borderId="0"/>
    <xf numFmtId="0" fontId="11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5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96" fillId="0" borderId="0"/>
    <xf numFmtId="0" fontId="38" fillId="0" borderId="0"/>
    <xf numFmtId="0" fontId="10" fillId="0" borderId="0"/>
    <xf numFmtId="0" fontId="10" fillId="0" borderId="0"/>
    <xf numFmtId="0" fontId="95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13" fillId="0" borderId="0"/>
    <xf numFmtId="49" fontId="86" fillId="0" borderId="0">
      <alignment vertical="center"/>
    </xf>
    <xf numFmtId="0" fontId="95" fillId="0" borderId="0"/>
    <xf numFmtId="0" fontId="10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95" fillId="0" borderId="0"/>
    <xf numFmtId="0" fontId="95" fillId="0" borderId="0"/>
    <xf numFmtId="0" fontId="10" fillId="0" borderId="0"/>
    <xf numFmtId="0" fontId="95" fillId="0" borderId="0"/>
    <xf numFmtId="0" fontId="13" fillId="0" borderId="0"/>
    <xf numFmtId="0" fontId="10" fillId="0" borderId="0"/>
    <xf numFmtId="167" fontId="10" fillId="0" borderId="0"/>
    <xf numFmtId="0" fontId="13" fillId="0" borderId="0"/>
    <xf numFmtId="167" fontId="13" fillId="0" borderId="0"/>
    <xf numFmtId="199" fontId="10" fillId="0" borderId="0"/>
    <xf numFmtId="0" fontId="13" fillId="0" borderId="0"/>
    <xf numFmtId="0" fontId="95" fillId="0" borderId="0"/>
    <xf numFmtId="0" fontId="10" fillId="0" borderId="0"/>
    <xf numFmtId="0" fontId="95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95" fillId="0" borderId="0"/>
    <xf numFmtId="0" fontId="10" fillId="0" borderId="0"/>
    <xf numFmtId="0" fontId="95" fillId="0" borderId="0"/>
    <xf numFmtId="0" fontId="95" fillId="0" borderId="0"/>
    <xf numFmtId="0" fontId="10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9" fillId="0" borderId="0"/>
    <xf numFmtId="0" fontId="10" fillId="0" borderId="0"/>
    <xf numFmtId="0" fontId="13" fillId="0" borderId="0"/>
    <xf numFmtId="0" fontId="36" fillId="0" borderId="0"/>
    <xf numFmtId="0" fontId="36" fillId="0" borderId="0"/>
    <xf numFmtId="0" fontId="12" fillId="15" borderId="23" applyNumberFormat="0" applyFont="0" applyAlignment="0" applyProtection="0"/>
    <xf numFmtId="0" fontId="10" fillId="15" borderId="23" applyNumberFormat="0" applyFont="0" applyAlignment="0" applyProtection="0"/>
    <xf numFmtId="0" fontId="12" fillId="15" borderId="23" applyNumberFormat="0" applyFont="0" applyAlignment="0" applyProtection="0"/>
    <xf numFmtId="0" fontId="11" fillId="15" borderId="23" applyNumberFormat="0" applyFont="0" applyAlignment="0" applyProtection="0"/>
    <xf numFmtId="0" fontId="10" fillId="15" borderId="23" applyNumberFormat="0" applyFont="0" applyAlignment="0" applyProtection="0"/>
    <xf numFmtId="184" fontId="21" fillId="0" borderId="0">
      <alignment horizontal="left"/>
    </xf>
    <xf numFmtId="0" fontId="52" fillId="19" borderId="12" applyNumberFormat="0" applyAlignment="0" applyProtection="0"/>
    <xf numFmtId="0" fontId="66" fillId="19" borderId="12" applyNumberFormat="0" applyAlignment="0" applyProtection="0"/>
    <xf numFmtId="0" fontId="70" fillId="19" borderId="12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179" fontId="19" fillId="0" borderId="0" applyFill="0" applyBorder="0" applyAlignment="0"/>
    <xf numFmtId="180" fontId="19" fillId="0" borderId="0" applyFill="0" applyBorder="0" applyAlignment="0"/>
    <xf numFmtId="179" fontId="19" fillId="0" borderId="0" applyFill="0" applyBorder="0" applyAlignment="0"/>
    <xf numFmtId="183" fontId="10" fillId="0" borderId="0" applyFill="0" applyBorder="0" applyAlignment="0"/>
    <xf numFmtId="180" fontId="19" fillId="0" borderId="0" applyFill="0" applyBorder="0" applyAlignment="0"/>
    <xf numFmtId="3" fontId="98" fillId="0" borderId="0" applyFill="0" applyBorder="0" applyAlignment="0" applyProtection="0"/>
    <xf numFmtId="3" fontId="33" fillId="0" borderId="0" applyFill="0" applyBorder="0" applyAlignment="0" applyProtection="0"/>
    <xf numFmtId="186" fontId="22" fillId="0" borderId="0"/>
    <xf numFmtId="9" fontId="13" fillId="0" borderId="0" applyFont="0" applyFill="0" applyBorder="0" applyAlignment="0" applyProtection="0"/>
    <xf numFmtId="0" fontId="23" fillId="0" borderId="0" applyNumberFormat="0" applyBorder="0">
      <alignment horizontal="left" vertical="center"/>
    </xf>
    <xf numFmtId="0" fontId="71" fillId="14" borderId="0" applyNumberFormat="0" applyBorder="0" applyAlignment="0" applyProtection="0"/>
    <xf numFmtId="193" fontId="99" fillId="0" borderId="0" applyFill="0" applyBorder="0" applyAlignment="0" applyProtection="0"/>
    <xf numFmtId="178" fontId="34" fillId="0" borderId="0" applyFill="0" applyBorder="0" applyAlignment="0" applyProtection="0"/>
    <xf numFmtId="178" fontId="34" fillId="0" borderId="0" applyFill="0" applyBorder="0" applyAlignment="0" applyProtection="0"/>
    <xf numFmtId="0" fontId="10" fillId="0" borderId="0" applyNumberFormat="0" applyFont="0" applyFill="0" applyBorder="0" applyAlignment="0" applyProtection="0">
      <alignment vertical="top"/>
    </xf>
    <xf numFmtId="0" fontId="9" fillId="0" borderId="0"/>
    <xf numFmtId="0" fontId="10" fillId="0" borderId="0"/>
    <xf numFmtId="0" fontId="20" fillId="0" borderId="0"/>
    <xf numFmtId="0" fontId="24" fillId="0" borderId="0"/>
    <xf numFmtId="0" fontId="24" fillId="0" borderId="0"/>
    <xf numFmtId="0" fontId="35" fillId="0" borderId="0"/>
    <xf numFmtId="0" fontId="8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49" fontId="16" fillId="0" borderId="0" applyFill="0" applyBorder="0" applyAlignment="0"/>
    <xf numFmtId="187" fontId="10" fillId="0" borderId="0" applyFill="0" applyBorder="0" applyAlignment="0"/>
    <xf numFmtId="188" fontId="10" fillId="0" borderId="0" applyFill="0" applyBorder="0" applyAlignment="0"/>
    <xf numFmtId="0" fontId="5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0" fillId="0" borderId="19" applyNumberFormat="0" applyFill="0" applyAlignment="0" applyProtection="0"/>
    <xf numFmtId="0" fontId="82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0" applyNumberFormat="0" applyFill="0" applyBorder="0" applyAlignment="0" applyProtection="0"/>
    <xf numFmtId="0" fontId="54" fillId="0" borderId="17" applyNumberFormat="0" applyFill="0" applyAlignment="0" applyProtection="0"/>
    <xf numFmtId="0" fontId="67" fillId="0" borderId="17" applyNumberFormat="0" applyFill="0" applyAlignment="0" applyProtection="0"/>
    <xf numFmtId="0" fontId="77" fillId="0" borderId="17" applyNumberFormat="0" applyFill="0" applyAlignment="0" applyProtection="0"/>
    <xf numFmtId="0" fontId="88" fillId="0" borderId="0" applyNumberFormat="0" applyFill="0" applyBorder="0" applyAlignment="0" applyProtection="0"/>
    <xf numFmtId="0" fontId="80" fillId="0" borderId="19" applyNumberFormat="0" applyFill="0" applyAlignment="0" applyProtection="0"/>
    <xf numFmtId="0" fontId="82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0" applyNumberFormat="0" applyFill="0" applyBorder="0" applyAlignment="0" applyProtection="0"/>
    <xf numFmtId="184" fontId="21" fillId="0" borderId="0">
      <alignment horizontal="left"/>
    </xf>
    <xf numFmtId="4" fontId="26" fillId="0" borderId="0" applyFill="0" applyBorder="0" applyAlignment="0" applyProtection="0"/>
    <xf numFmtId="4" fontId="31" fillId="0" borderId="0" applyFill="0" applyBorder="0" applyAlignment="0" applyProtection="0"/>
    <xf numFmtId="4" fontId="31" fillId="0" borderId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5" fillId="32" borderId="15" applyNumberFormat="0" applyAlignment="0" applyProtection="0"/>
    <xf numFmtId="0" fontId="74" fillId="0" borderId="14" applyNumberFormat="0" applyFill="0" applyAlignment="0" applyProtection="0"/>
    <xf numFmtId="165" fontId="10" fillId="0" borderId="0" applyFont="0" applyFill="0" applyBorder="0" applyAlignment="0" applyProtection="0"/>
    <xf numFmtId="200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176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32" borderId="15" applyNumberFormat="0" applyAlignment="0" applyProtection="0"/>
    <xf numFmtId="0" fontId="37" fillId="10" borderId="0" applyProtection="0"/>
    <xf numFmtId="0" fontId="11" fillId="0" borderId="0"/>
    <xf numFmtId="41" fontId="10" fillId="0" borderId="0" applyFont="0" applyFill="0" applyBorder="0" applyAlignment="0" applyProtection="0"/>
    <xf numFmtId="0" fontId="10" fillId="0" borderId="0"/>
    <xf numFmtId="17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  <xf numFmtId="0" fontId="9" fillId="0" borderId="0"/>
    <xf numFmtId="0" fontId="10" fillId="0" borderId="0"/>
    <xf numFmtId="168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5" fillId="0" borderId="0"/>
    <xf numFmtId="166" fontId="5" fillId="0" borderId="0" applyFont="0" applyFill="0" applyBorder="0" applyAlignment="0" applyProtection="0"/>
    <xf numFmtId="0" fontId="9" fillId="0" borderId="0"/>
    <xf numFmtId="0" fontId="11" fillId="0" borderId="0"/>
    <xf numFmtId="0" fontId="9" fillId="0" borderId="0"/>
    <xf numFmtId="166" fontId="3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168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9" fillId="0" borderId="0"/>
    <xf numFmtId="170" fontId="13" fillId="0" borderId="0" applyFont="0" applyFill="0" applyBorder="0" applyAlignment="0" applyProtection="0"/>
    <xf numFmtId="0" fontId="9" fillId="0" borderId="0"/>
    <xf numFmtId="168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70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9" fillId="0" borderId="0"/>
    <xf numFmtId="0" fontId="10" fillId="0" borderId="0"/>
    <xf numFmtId="168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6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6" fillId="0" borderId="0"/>
    <xf numFmtId="0" fontId="9" fillId="0" borderId="0"/>
    <xf numFmtId="0" fontId="9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/>
    <xf numFmtId="172" fontId="13" fillId="0" borderId="0" applyFont="0" applyFill="0" applyBorder="0" applyAlignment="0" applyProtection="0"/>
    <xf numFmtId="0" fontId="10" fillId="0" borderId="0"/>
    <xf numFmtId="170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6" fillId="0" borderId="0"/>
    <xf numFmtId="0" fontId="96" fillId="0" borderId="0"/>
    <xf numFmtId="0" fontId="10" fillId="0" borderId="0"/>
    <xf numFmtId="168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9" fillId="0" borderId="0"/>
    <xf numFmtId="174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0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1" fillId="18" borderId="0" applyNumberFormat="0" applyBorder="0" applyAlignment="0" applyProtection="0"/>
    <xf numFmtId="0" fontId="11" fillId="11" borderId="0" applyNumberFormat="0" applyBorder="0" applyAlignment="0" applyProtection="0"/>
    <xf numFmtId="0" fontId="11" fillId="3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57" fillId="20" borderId="0" applyNumberFormat="0" applyBorder="0" applyAlignment="0" applyProtection="0"/>
    <xf numFmtId="0" fontId="57" fillId="11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57" fillId="23" borderId="0" applyNumberFormat="0" applyBorder="0" applyAlignment="0" applyProtection="0"/>
    <xf numFmtId="0" fontId="57" fillId="28" borderId="0" applyNumberFormat="0" applyBorder="0" applyAlignment="0" applyProtection="0"/>
    <xf numFmtId="0" fontId="57" fillId="30" borderId="0" applyNumberFormat="0" applyBorder="0" applyAlignment="0" applyProtection="0"/>
    <xf numFmtId="0" fontId="100" fillId="0" borderId="24" applyNumberFormat="0" applyFill="0" applyAlignment="0" applyProtection="0"/>
    <xf numFmtId="0" fontId="101" fillId="0" borderId="25" applyNumberFormat="0" applyFill="0" applyAlignment="0" applyProtection="0"/>
    <xf numFmtId="0" fontId="102" fillId="0" borderId="26" applyNumberFormat="0" applyFill="0" applyAlignment="0" applyProtection="0"/>
    <xf numFmtId="0" fontId="102" fillId="0" borderId="0" applyNumberFormat="0" applyFill="0" applyBorder="0" applyAlignment="0" applyProtection="0"/>
    <xf numFmtId="0" fontId="63" fillId="11" borderId="13" applyNumberFormat="0" applyAlignment="0" applyProtection="0"/>
    <xf numFmtId="0" fontId="103" fillId="0" borderId="0" applyNumberFormat="0" applyFill="0" applyBorder="0" applyAlignment="0" applyProtection="0"/>
    <xf numFmtId="0" fontId="67" fillId="0" borderId="27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63" fillId="11" borderId="13" applyNumberFormat="0" applyAlignment="0" applyProtection="0"/>
    <xf numFmtId="0" fontId="9" fillId="0" borderId="0"/>
    <xf numFmtId="0" fontId="9" fillId="0" borderId="0"/>
    <xf numFmtId="0" fontId="96" fillId="0" borderId="0"/>
    <xf numFmtId="172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96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6" fillId="0" borderId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1" fillId="0" borderId="0"/>
    <xf numFmtId="174" fontId="13" fillId="0" borderId="0" applyFont="0" applyFill="0" applyBorder="0" applyAlignment="0" applyProtection="0"/>
    <xf numFmtId="0" fontId="96" fillId="0" borderId="0"/>
    <xf numFmtId="0" fontId="96" fillId="0" borderId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6" fillId="0" borderId="0"/>
    <xf numFmtId="170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96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6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6" fontId="5" fillId="0" borderId="0" applyFont="0" applyFill="0" applyBorder="0" applyAlignment="0" applyProtection="0"/>
    <xf numFmtId="0" fontId="9" fillId="0" borderId="0"/>
    <xf numFmtId="0" fontId="9" fillId="0" borderId="0"/>
    <xf numFmtId="166" fontId="3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6" fillId="0" borderId="0"/>
    <xf numFmtId="165" fontId="10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70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96" fillId="0" borderId="0"/>
    <xf numFmtId="0" fontId="96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6" fillId="0" borderId="0"/>
    <xf numFmtId="166" fontId="9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6" fillId="0" borderId="0"/>
    <xf numFmtId="9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0" fontId="96" fillId="0" borderId="0"/>
    <xf numFmtId="9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0" fontId="96" fillId="0" borderId="0"/>
    <xf numFmtId="9" fontId="96" fillId="0" borderId="0" applyFont="0" applyFill="0" applyBorder="0" applyAlignment="0" applyProtection="0"/>
    <xf numFmtId="166" fontId="96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4" fontId="2" fillId="4" borderId="1" xfId="0" applyNumberFormat="1" applyFont="1" applyFill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4" fontId="2" fillId="0" borderId="0" xfId="0" applyNumberFormat="1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/>
    <xf numFmtId="4" fontId="1" fillId="0" borderId="3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6" xfId="0" applyFont="1" applyBorder="1"/>
    <xf numFmtId="4" fontId="2" fillId="0" borderId="6" xfId="0" applyNumberFormat="1" applyFont="1" applyBorder="1"/>
    <xf numFmtId="4" fontId="4" fillId="0" borderId="1" xfId="0" applyNumberFormat="1" applyFont="1" applyBorder="1"/>
    <xf numFmtId="0" fontId="2" fillId="6" borderId="1" xfId="0" applyFont="1" applyFill="1" applyBorder="1"/>
    <xf numFmtId="4" fontId="2" fillId="6" borderId="1" xfId="0" applyNumberFormat="1" applyFont="1" applyFill="1" applyBorder="1"/>
    <xf numFmtId="0" fontId="1" fillId="0" borderId="2" xfId="0" applyFont="1" applyBorder="1" applyAlignment="1">
      <alignment horizontal="left" vertical="center"/>
    </xf>
    <xf numFmtId="0" fontId="2" fillId="0" borderId="3" xfId="0" applyFont="1" applyBorder="1"/>
    <xf numFmtId="4" fontId="2" fillId="0" borderId="3" xfId="0" applyNumberFormat="1" applyFont="1" applyBorder="1"/>
    <xf numFmtId="0" fontId="1" fillId="0" borderId="4" xfId="0" applyFont="1" applyBorder="1" applyAlignment="1">
      <alignment horizontal="left" vertical="center"/>
    </xf>
    <xf numFmtId="4" fontId="2" fillId="0" borderId="11" xfId="0" applyNumberFormat="1" applyFont="1" applyBorder="1"/>
    <xf numFmtId="49" fontId="2" fillId="5" borderId="4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4" fillId="0" borderId="0" xfId="0" applyFont="1"/>
    <xf numFmtId="0" fontId="2" fillId="7" borderId="0" xfId="0" applyFont="1" applyFill="1"/>
    <xf numFmtId="49" fontId="2" fillId="7" borderId="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" fillId="7" borderId="1" xfId="0" applyFont="1" applyFill="1" applyBorder="1" applyAlignment="1">
      <alignment vertical="center" wrapText="1"/>
    </xf>
    <xf numFmtId="4" fontId="4" fillId="0" borderId="11" xfId="0" applyNumberFormat="1" applyFont="1" applyBorder="1"/>
    <xf numFmtId="4" fontId="2" fillId="0" borderId="7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</cellXfs>
  <cellStyles count="1660">
    <cellStyle name="_Ladronka_2_VV-DVD_kontrola_FINAL" xfId="2" xr:uid="{CCF5B4AA-AE85-4DF7-8DEA-2CA8F79ED9A2}"/>
    <cellStyle name="_PERSONAL" xfId="3" xr:uid="{FF0FEBEB-0C63-4E09-9BD0-6E558B06A98B}"/>
    <cellStyle name="_PERSONAL_1" xfId="4" xr:uid="{B0F1B586-E682-46E4-BFCB-0E55219F628A}"/>
    <cellStyle name="_Q-Sadovky-výkaz-2003-07-01" xfId="5" xr:uid="{66E36BD4-D439-40FA-BA97-3C20F8DD2F0C}"/>
    <cellStyle name="_Q-Sadovky-výkaz-2003-07-01_1" xfId="6" xr:uid="{679504D9-8E8D-42CA-A278-9887B9E83351}"/>
    <cellStyle name="_Q-Sadovky-výkaz-2003-07-01_2" xfId="7" xr:uid="{CCBCBC8F-CE1D-455D-972F-3F3CBEFF83C8}"/>
    <cellStyle name="_Q-Sadovky-výkaz-2003-07-01_3" xfId="8" xr:uid="{3994F7A0-46FE-4E20-AC62-EE341C5A4F33}"/>
    <cellStyle name="1" xfId="9" xr:uid="{7A11C990-C7D4-4EF5-AA73-8796FB589615}"/>
    <cellStyle name="20% - Accent1 2" xfId="10" xr:uid="{AB376B6F-CF08-41F1-BF84-C05085CFEAE6}"/>
    <cellStyle name="20% - Accent1 2 2" xfId="11" xr:uid="{1C627D13-B840-41C8-BF23-7F2D69B66491}"/>
    <cellStyle name="20% - Accent1 3" xfId="12" xr:uid="{C0299BE0-CCCF-49F5-A248-5FD1CEE7CF95}"/>
    <cellStyle name="20% - Accent1 4" xfId="1274" xr:uid="{CC956416-FA70-4FF1-9C9A-3745FE72F32C}"/>
    <cellStyle name="20% - Accent2 2" xfId="13" xr:uid="{FFB72641-F175-40B8-AAA7-788A20F4DB57}"/>
    <cellStyle name="20% - Accent2 2 2" xfId="14" xr:uid="{4F757A72-4A97-4B5F-9FF1-BD6C8C73DE5F}"/>
    <cellStyle name="20% - Accent2 3" xfId="15" xr:uid="{9E578E57-599D-4008-BB4D-7D32D529A69F}"/>
    <cellStyle name="20% - Accent2 4" xfId="1275" xr:uid="{8828E8CB-81F5-4620-AAD3-4FDDBBCD1371}"/>
    <cellStyle name="20% - Accent3 2" xfId="16" xr:uid="{2CF04EBB-1BB6-413C-95FF-4F4F4FA08D9D}"/>
    <cellStyle name="20% - Accent3 2 2" xfId="17" xr:uid="{C2BD02EF-7FEE-44F2-92D6-4EA3E569F0CF}"/>
    <cellStyle name="20% - Accent3 3" xfId="18" xr:uid="{349D5113-C336-408B-92E5-0F887C2859A6}"/>
    <cellStyle name="20% - Accent3 4" xfId="1276" xr:uid="{6DD30BEC-A796-4BE7-BE91-9D8712086E62}"/>
    <cellStyle name="20% - Accent4 2" xfId="19" xr:uid="{13E67CD0-59B6-40D4-82F1-9446EB95C835}"/>
    <cellStyle name="20% - Accent4 2 2" xfId="20" xr:uid="{B9554CE8-9FE5-4CC7-ABB2-172B928EFA9F}"/>
    <cellStyle name="20% - Accent4 3" xfId="21" xr:uid="{08E6B6A2-031F-41FF-A9AC-7E1B8C95A6CA}"/>
    <cellStyle name="20% - Accent4 4" xfId="1277" xr:uid="{0CA17FCE-BB94-41DD-86F2-005779904409}"/>
    <cellStyle name="20% - Accent5 2" xfId="22" xr:uid="{28E1E371-E98B-43AC-8BD4-6E88A055958C}"/>
    <cellStyle name="20% - Accent5 2 2" xfId="23" xr:uid="{7C682EC8-0CFF-4BCF-BD11-C9896816D750}"/>
    <cellStyle name="20% - Accent5 3" xfId="24" xr:uid="{8C1BB549-742B-4EEC-89AA-06C2602F61DE}"/>
    <cellStyle name="20% - Accent5 4" xfId="1278" xr:uid="{CFD04644-84F5-4922-913C-F4042716DDE9}"/>
    <cellStyle name="20% - Accent6 2" xfId="25" xr:uid="{9082C1A7-3B09-49BA-B492-3736E310DC78}"/>
    <cellStyle name="20% - Accent6 2 2" xfId="26" xr:uid="{6CB4B855-5040-43BA-970F-D84AF6FB9D23}"/>
    <cellStyle name="20% - Accent6 3" xfId="27" xr:uid="{31C59C9D-2799-4101-B81B-E915FA26E855}"/>
    <cellStyle name="20% - Accent6 4" xfId="1279" xr:uid="{B062FF3F-C445-4CEA-9DC5-24B0AA816EA0}"/>
    <cellStyle name="20% - Akzent1" xfId="28" xr:uid="{2B484060-76B7-4A54-BB52-A4E688EF739F}"/>
    <cellStyle name="20% - Akzent2" xfId="29" xr:uid="{C740F3F7-E68E-40B8-AD03-9B1969A1BAC2}"/>
    <cellStyle name="20% - Akzent3" xfId="30" xr:uid="{2EA8246D-004D-4D93-88C8-A103AF0EE5A3}"/>
    <cellStyle name="20% - Akzent4" xfId="31" xr:uid="{C2D38044-0A46-42B5-90A6-50632B94F656}"/>
    <cellStyle name="20% - Akzent5" xfId="32" xr:uid="{4D5BABF9-37C3-496D-9A94-DB27167A7289}"/>
    <cellStyle name="20% - Akzent6" xfId="33" xr:uid="{1B99FD9B-63D8-4C07-8C98-2CFEF7709083}"/>
    <cellStyle name="40% - Accent1 2" xfId="34" xr:uid="{3A2CD0C6-CE9B-48C9-ABA3-EF3A56C9E838}"/>
    <cellStyle name="40% - Accent1 3" xfId="35" xr:uid="{BC50D658-F6E6-4AB4-9F47-31B2281CAC11}"/>
    <cellStyle name="40% - Accent1 3 2" xfId="36" xr:uid="{88AC9ECD-18A2-467D-B084-7B2EAC17B482}"/>
    <cellStyle name="40% - Accent2 2" xfId="37" xr:uid="{8A3C0B47-EFBE-4FF4-87D4-9A6932B1D608}"/>
    <cellStyle name="40% - Accent2 2 2" xfId="38" xr:uid="{CE14DF7D-BCD0-4AC6-BBA5-264E873996E7}"/>
    <cellStyle name="40% - Accent2 3" xfId="39" xr:uid="{959E9A89-E01F-41F3-B5F3-5D244DC30326}"/>
    <cellStyle name="40% - Accent2 4" xfId="1280" xr:uid="{8108F3B8-1845-4AC8-9D20-ED054105F115}"/>
    <cellStyle name="40% - Accent3 2" xfId="40" xr:uid="{4D7FE58D-702F-474A-A02E-0A07AE05C8AD}"/>
    <cellStyle name="40% - Accent3 2 2" xfId="41" xr:uid="{383AA61E-7721-4A05-989E-1B7FB6844AA5}"/>
    <cellStyle name="40% - Accent3 3" xfId="42" xr:uid="{1490A3C3-F8F9-4E6C-A393-CD6DD756A458}"/>
    <cellStyle name="40% - Accent3 4" xfId="1281" xr:uid="{53C67ABC-4A0D-4DEF-B1AA-6A68611EE371}"/>
    <cellStyle name="40% - Accent4 2" xfId="43" xr:uid="{05B5EAE8-787A-471A-9F9F-0B820ED56C64}"/>
    <cellStyle name="40% - Accent4 2 2" xfId="44" xr:uid="{2FD936FA-CD21-401B-81F4-3E0CF6B24F04}"/>
    <cellStyle name="40% - Accent4 3" xfId="45" xr:uid="{A5175706-9077-4B6F-9720-A82100D2710A}"/>
    <cellStyle name="40% - Accent4 4" xfId="1282" xr:uid="{6045C2D0-335B-40D8-91B9-62DDCD415D13}"/>
    <cellStyle name="40% - Accent5 2" xfId="46" xr:uid="{5D0FB80D-BA83-4F95-ADB4-F804AFA797CB}"/>
    <cellStyle name="40% - Accent5 2 2" xfId="47" xr:uid="{D980C1E9-A692-4D53-90A4-CC8C19D886D1}"/>
    <cellStyle name="40% - Accent5 3" xfId="48" xr:uid="{C58AF6C2-1575-465C-9B48-63E4AFE5E40A}"/>
    <cellStyle name="40% - Accent6 2" xfId="49" xr:uid="{0E91240D-DD85-4F99-83C0-3A9D32F8DA8E}"/>
    <cellStyle name="40% - Accent6 2 2" xfId="50" xr:uid="{B7D904FB-54C4-4A82-8FF1-AA2F9CC54167}"/>
    <cellStyle name="40% - Accent6 3" xfId="51" xr:uid="{EF7B8B24-69E9-4D5E-A254-8ED7D1790917}"/>
    <cellStyle name="40% - Accent6 4" xfId="1283" xr:uid="{99F17AF1-0680-435B-A6C4-5F586D4E3530}"/>
    <cellStyle name="40% - Akzent1" xfId="52" xr:uid="{0B19FE8A-263F-4A7C-9398-D76AAC627DC8}"/>
    <cellStyle name="40% - Akzent2" xfId="53" xr:uid="{069612A3-D2C6-4592-886B-72FBA0EBCD97}"/>
    <cellStyle name="40% - Akzent3" xfId="54" xr:uid="{8E8FB5CE-9D69-425F-B08C-FE38FC618779}"/>
    <cellStyle name="40% - Akzent4" xfId="55" xr:uid="{D08C40D6-1B38-4FAA-9628-E52B082000A8}"/>
    <cellStyle name="40% - Akzent5" xfId="56" xr:uid="{22119665-6D74-432B-BC76-A36CB38EB0B9}"/>
    <cellStyle name="40% - Akzent6" xfId="57" xr:uid="{9FF48BC5-CDC5-4332-B53B-1D7AE3A2D9C2}"/>
    <cellStyle name="60% - Accent1 2" xfId="58" xr:uid="{C22DE2A9-B038-47CF-A1C8-349182153E2A}"/>
    <cellStyle name="60% - Accent1 2 2" xfId="59" xr:uid="{289C10DA-BAB8-4CA0-8C8E-F3C4D9A821C3}"/>
    <cellStyle name="60% - Accent1 3" xfId="60" xr:uid="{6BA9D78B-A8BC-4733-907D-7C0E42401C80}"/>
    <cellStyle name="60% - Accent1 4" xfId="1284" xr:uid="{6E9749B5-A75E-423C-8A5E-F276899880AB}"/>
    <cellStyle name="60% - Accent2 2" xfId="61" xr:uid="{92CD09A7-D023-4078-ABCF-51D02C49A504}"/>
    <cellStyle name="60% - Accent2 2 2" xfId="62" xr:uid="{5CD79318-7355-4BD8-BB94-CA1ECAAFA825}"/>
    <cellStyle name="60% - Accent2 3" xfId="63" xr:uid="{F066D3B9-2A21-4C9E-8E1A-46FA87B35734}"/>
    <cellStyle name="60% - Accent2 4" xfId="1285" xr:uid="{AFDC0642-982F-47B1-AD65-4B04FEFE80E1}"/>
    <cellStyle name="60% - Accent3 2" xfId="64" xr:uid="{CC4ACFA6-DAA9-46A8-9F69-A16EB27FF95A}"/>
    <cellStyle name="60% - Accent3 2 2" xfId="65" xr:uid="{33605BE7-36BF-4EFF-8615-4F4F4C568054}"/>
    <cellStyle name="60% - Accent3 3" xfId="66" xr:uid="{7BF00EC5-34BD-4FFA-8B31-8B922B208C4D}"/>
    <cellStyle name="60% - Accent3 4" xfId="1286" xr:uid="{929AFEFE-5643-454F-B677-E82F700A1BFD}"/>
    <cellStyle name="60% - Accent4 2" xfId="67" xr:uid="{446CEFFE-9C62-4129-A185-C4A2D4789288}"/>
    <cellStyle name="60% - Accent4 2 2" xfId="68" xr:uid="{704DCD9A-9B31-4CFF-A4B8-440AD547CCE6}"/>
    <cellStyle name="60% - Accent4 3" xfId="69" xr:uid="{71D36964-A052-4207-946B-E60748882CCD}"/>
    <cellStyle name="60% - Accent4 4" xfId="1287" xr:uid="{BE17EDDE-7346-4CA6-A4B6-73862A315B26}"/>
    <cellStyle name="60% - Accent5 2" xfId="70" xr:uid="{E430E078-1CD6-4FFC-800A-3E5FC4752FDF}"/>
    <cellStyle name="60% - Accent5 2 2" xfId="71" xr:uid="{59BA56DF-3AF7-45FE-93F2-31DA7F66925D}"/>
    <cellStyle name="60% - Accent5 3" xfId="72" xr:uid="{C1C20973-21AC-4927-A566-F719406C5434}"/>
    <cellStyle name="60% - Accent6 2" xfId="73" xr:uid="{D87BEB48-0B3A-4FD0-B23C-B681363F6278}"/>
    <cellStyle name="60% - Accent6 2 2" xfId="74" xr:uid="{FBB79551-80B4-4C7D-9246-209325AD6877}"/>
    <cellStyle name="60% - Accent6 3" xfId="75" xr:uid="{ABEE22DC-2BFB-4895-8B7D-A6386F8A9E13}"/>
    <cellStyle name="60% - Accent6 4" xfId="1288" xr:uid="{425BB37B-25CF-475B-A5F2-992D2D4C6349}"/>
    <cellStyle name="60% - Akzent1" xfId="76" xr:uid="{67F89952-7F12-433A-B966-45302D54FFB8}"/>
    <cellStyle name="60% - Akzent2" xfId="77" xr:uid="{DDED14BF-9697-4B7A-B90A-CE609E4D73BA}"/>
    <cellStyle name="60% - Akzent3" xfId="78" xr:uid="{BE607A98-D766-437D-95F1-61DE190A9B5C}"/>
    <cellStyle name="60% - Akzent4" xfId="79" xr:uid="{F7457047-7D77-452B-B9B8-1400A16DE002}"/>
    <cellStyle name="60% - Akzent5" xfId="80" xr:uid="{E4E2B12E-9285-4541-A329-F4351AA6D475}"/>
    <cellStyle name="60% - Akzent6" xfId="81" xr:uid="{A47C47F4-1303-4E11-876A-99A96BC61375}"/>
    <cellStyle name="Accent1 2" xfId="82" xr:uid="{9B42A6C9-333F-441B-88DA-165871785ECE}"/>
    <cellStyle name="Accent1 2 2" xfId="83" xr:uid="{FE6A78C2-BCFE-4F08-97D7-EE7AE62F66D4}"/>
    <cellStyle name="Accent1 3" xfId="84" xr:uid="{2FC2DD16-0954-4B9A-B056-48CE9F945B52}"/>
    <cellStyle name="Accent1 4" xfId="1289" xr:uid="{E7D7B442-B4D5-4B18-A360-92A0F1677DE0}"/>
    <cellStyle name="Accent2 2" xfId="85" xr:uid="{1D5CC2D9-465D-40E9-A8B6-573581B9988A}"/>
    <cellStyle name="Accent2 2 2" xfId="86" xr:uid="{9274707D-B763-4D07-A9D2-CF73D757D2C5}"/>
    <cellStyle name="Accent2 3" xfId="87" xr:uid="{1566DFFD-86AF-42D7-AC69-99A99488B384}"/>
    <cellStyle name="Accent2 4" xfId="1290" xr:uid="{DB31F1E4-65E7-4346-8AD4-E948186591A2}"/>
    <cellStyle name="Accent3 2" xfId="88" xr:uid="{CAE53FA4-0F8A-4040-B2C0-C5CE85C5DBFD}"/>
    <cellStyle name="Accent3 2 2" xfId="89" xr:uid="{E84F3E3E-657D-4BF8-8AFB-79DD414B410A}"/>
    <cellStyle name="Accent3 3" xfId="90" xr:uid="{F6004457-1C33-47A0-B0F3-F3462EC17CE6}"/>
    <cellStyle name="Accent3 4" xfId="1291" xr:uid="{FA2E7F0B-6864-4233-80D7-DEDE0EF8B856}"/>
    <cellStyle name="Accent4 2" xfId="91" xr:uid="{5FDD4F00-F641-45AC-8BEA-A4D7B35DEE8F}"/>
    <cellStyle name="Accent4 2 2" xfId="92" xr:uid="{F7776586-6DC3-44E1-A4FE-6AB2D0615A77}"/>
    <cellStyle name="Accent4 3" xfId="93" xr:uid="{D791BE4D-5079-48EA-84DB-6CB7B8F29820}"/>
    <cellStyle name="Accent4 4" xfId="1292" xr:uid="{5E41B33E-7DE2-46E9-BB4E-238B8CC8EE8C}"/>
    <cellStyle name="Accent5 2" xfId="94" xr:uid="{30E8267B-360C-4F70-8779-C28EE929EAE0}"/>
    <cellStyle name="Accent5 2 2" xfId="95" xr:uid="{CBB8DD43-831C-4E4F-8CF5-8F08A96364B6}"/>
    <cellStyle name="Accent5 3" xfId="96" xr:uid="{2D99A77B-4FBB-4271-B10A-8BF04DDCE4DD}"/>
    <cellStyle name="Accent5 4" xfId="1293" xr:uid="{BA02C5B9-FBFF-4A05-A594-B4EAC8B47023}"/>
    <cellStyle name="Accent6 2" xfId="97" xr:uid="{126CDB6C-10ED-4DD6-A76D-D30DE8A0BE4A}"/>
    <cellStyle name="Accent6 2 2" xfId="98" xr:uid="{A3BD65FA-A9B2-4760-9040-EDCE6F3F7293}"/>
    <cellStyle name="Accent6 3" xfId="99" xr:uid="{EA5345C5-9B9A-4330-9990-5324F369A2E6}"/>
    <cellStyle name="Accent6 4" xfId="1294" xr:uid="{6D567359-8E08-4859-B319-1F29BB35E9C5}"/>
    <cellStyle name="Akzent1" xfId="100" xr:uid="{E84261CA-840A-49CD-8A64-C7FA8D547166}"/>
    <cellStyle name="Akzent2" xfId="101" xr:uid="{EC289322-C4AD-4EDA-8093-1D81562302C0}"/>
    <cellStyle name="Akzent3" xfId="102" xr:uid="{221453F6-3716-492D-83A1-D7953FA55B45}"/>
    <cellStyle name="Akzent4" xfId="103" xr:uid="{96F9C45D-D4BA-4BB9-8556-4A76CEC2C8F4}"/>
    <cellStyle name="Akzent5" xfId="104" xr:uid="{789729C1-304B-41F8-9D9B-9F087ADA7734}"/>
    <cellStyle name="Akzent6" xfId="105" xr:uid="{9739406B-C1FB-41A9-BEDB-FDF48ACA9BDB}"/>
    <cellStyle name="Ausgabe" xfId="106" xr:uid="{CB580239-E250-4CCD-9269-A28BD3FBABE2}"/>
    <cellStyle name="Bad 2" xfId="107" xr:uid="{F47D0B53-A167-4A81-BD3B-4C9991BC2CFA}"/>
    <cellStyle name="Bad 2 2" xfId="108" xr:uid="{5204800A-74D6-4106-A781-A033BCFA8DE2}"/>
    <cellStyle name="Bad 3" xfId="109" xr:uid="{BAC2A506-CDEC-46A2-AEE9-90C42AFC80AE}"/>
    <cellStyle name="Berechnung" xfId="110" xr:uid="{C8A99EB2-AFD8-477C-85F4-FDA5143B79B1}"/>
    <cellStyle name="Bun" xfId="111" xr:uid="{51E22783-6795-4A02-83CC-0F4B6B20F79D}"/>
    <cellStyle name="Calc Currency (0)" xfId="112" xr:uid="{80565BD0-F800-4CB2-AA7C-DB8051D262BF}"/>
    <cellStyle name="Calc Currency (2)" xfId="113" xr:uid="{BDF9B93A-A941-4C93-9D92-8AD0210EBA23}"/>
    <cellStyle name="Calc Percent (0)" xfId="114" xr:uid="{A501B946-9120-48DA-BAE9-523AFF5F52A8}"/>
    <cellStyle name="Calc Percent (1)" xfId="115" xr:uid="{B8C6B26B-7CB5-446E-AF61-AC58D2BE2945}"/>
    <cellStyle name="Calc Percent (2)" xfId="116" xr:uid="{79F5668B-0050-4DEE-8BF1-F996A68AF372}"/>
    <cellStyle name="Calc Units (0)" xfId="117" xr:uid="{CFA77BD0-ACD3-4918-A93D-A8CDC0A62049}"/>
    <cellStyle name="Calc Units (1)" xfId="118" xr:uid="{B04011B7-E727-4E67-9DBA-EED58A6A8E9C}"/>
    <cellStyle name="Calc Units (2)" xfId="119" xr:uid="{6565941F-76E5-48F8-B3A0-65ECF7DCF990}"/>
    <cellStyle name="Calcul" xfId="120" xr:uid="{DEF20011-69CE-48D9-B36D-8620C1B187B0}"/>
    <cellStyle name="Calculation 2" xfId="121" xr:uid="{C29FE265-296F-42F8-B9A9-B53D80C9B9E4}"/>
    <cellStyle name="Calculation 2 2" xfId="122" xr:uid="{0B4FE054-5FEC-4015-A627-4F49FFD9944C}"/>
    <cellStyle name="Calculation 3" xfId="123" xr:uid="{E426BD9E-21BE-4090-AAAF-8E6127ECE290}"/>
    <cellStyle name="Cantitate" xfId="124" xr:uid="{DFA164C9-7276-4295-B773-8A68E6FF19F4}"/>
    <cellStyle name="Cantitate 2" xfId="125" xr:uid="{7B268C06-E0F9-44F0-BCDE-A036F5E0BA9E}"/>
    <cellStyle name="Cantitate 3" xfId="126" xr:uid="{DBDE48FE-200E-4B13-B04D-E8616FEB556E}"/>
    <cellStyle name="Celulă legată" xfId="127" xr:uid="{BAFDB1FF-4F92-4FE7-A074-A499C6E39D85}"/>
    <cellStyle name="Check Cell 2" xfId="128" xr:uid="{8853D03C-E3AC-4CF8-8A11-21888C1C398A}"/>
    <cellStyle name="Check Cell 2 2" xfId="129" xr:uid="{54E70FDF-B2FE-4DE1-A845-C97113A8FB5D}"/>
    <cellStyle name="Check Cell 3" xfId="130" xr:uid="{263B62B6-FC32-4DDD-AB19-99380B8B1378}"/>
    <cellStyle name="Comma [0] 2" xfId="899" xr:uid="{73D654E0-1DE2-48D2-844F-B0A4487DA652}"/>
    <cellStyle name="Comma [0] 2 2" xfId="1160" xr:uid="{C7B77672-FFFC-4A57-AED1-8936768A21DD}"/>
    <cellStyle name="Comma [0] 2 2 2" xfId="1583" xr:uid="{405E5991-FB7E-4127-96AA-06C6F25963EC}"/>
    <cellStyle name="Comma [00]" xfId="132" xr:uid="{C37E58A6-BC40-4B98-B4E8-BFC580514918}"/>
    <cellStyle name="Comma 10" xfId="133" xr:uid="{52396266-651C-491B-9DFB-8F6A82A58CAE}"/>
    <cellStyle name="Comma 10 2" xfId="134" xr:uid="{4CB5D55F-62F8-4B79-B978-9E574F6C7C66}"/>
    <cellStyle name="Comma 10 2 2" xfId="1315" xr:uid="{7E764538-062E-4C84-89DD-84EC3EC13DB1}"/>
    <cellStyle name="Comma 10 3" xfId="135" xr:uid="{606DB73D-23B8-49C9-87CB-A058DECE8AC9}"/>
    <cellStyle name="Comma 10 4" xfId="1314" xr:uid="{2F8E08E8-45AF-48C5-86FC-2735A1BBA4D7}"/>
    <cellStyle name="Comma 11" xfId="136" xr:uid="{0F745940-7C35-4B8D-9EE9-9AA075393D5B}"/>
    <cellStyle name="Comma 11 2" xfId="137" xr:uid="{EFD70AD5-DCA2-4CCB-BE17-BE166EEFD7DF}"/>
    <cellStyle name="Comma 11 2 2" xfId="902" xr:uid="{43A5128F-9218-4815-B8DA-D57ED02E4071}"/>
    <cellStyle name="Comma 11 3" xfId="901" xr:uid="{57A3F09B-0ACC-4A52-80C1-5B70D444F8F6}"/>
    <cellStyle name="Comma 12" xfId="138" xr:uid="{DA220926-32DE-4FDE-8D70-A4CE7C807937}"/>
    <cellStyle name="Comma 12 2" xfId="139" xr:uid="{B0998FFF-0D15-46C7-AE62-53B30720010A}"/>
    <cellStyle name="Comma 12 2 2" xfId="904" xr:uid="{AEF96CCC-7C7A-4BEC-868B-647CADCFFB5D}"/>
    <cellStyle name="Comma 12 2 2 2" xfId="1394" xr:uid="{8B56D371-61A5-4BA0-A144-0F4D8929396E}"/>
    <cellStyle name="Comma 12 2 3" xfId="1317" xr:uid="{B2E5FAA3-4C7E-4AF8-8D98-9EC5B5C91941}"/>
    <cellStyle name="Comma 12 3" xfId="140" xr:uid="{6C83EDCB-AE33-4517-8344-098BCAEE6473}"/>
    <cellStyle name="Comma 12 3 2" xfId="905" xr:uid="{F5800865-D57B-4C69-ABBE-4A165BA491A9}"/>
    <cellStyle name="Comma 12 3 2 2" xfId="1395" xr:uid="{75764046-91B4-4577-B7F8-93584132B1BE}"/>
    <cellStyle name="Comma 12 3 3" xfId="1318" xr:uid="{731F3B1A-89BF-40E8-84FB-B054275F43C7}"/>
    <cellStyle name="Comma 12 4" xfId="141" xr:uid="{F56C3177-02F3-4BAF-9ECC-772EC09E0FE2}"/>
    <cellStyle name="Comma 12 4 2" xfId="1319" xr:uid="{3FF1A354-7655-4D4A-93EA-223F65DE04D2}"/>
    <cellStyle name="Comma 12 5" xfId="903" xr:uid="{4860E515-1573-4965-B236-7982C043F633}"/>
    <cellStyle name="Comma 12 5 2" xfId="1393" xr:uid="{BA999D51-3420-44A6-8057-71788F5FEB61}"/>
    <cellStyle name="Comma 12 6" xfId="1316" xr:uid="{B6CE0676-7A69-4D69-8634-1EB32CAE6D4A}"/>
    <cellStyle name="Comma 13" xfId="142" xr:uid="{D3BA93C4-57E8-414C-A8E9-DBFB0190B241}"/>
    <cellStyle name="Comma 13 2" xfId="143" xr:uid="{5539F769-20F2-41BB-8BED-AF3EC77500D4}"/>
    <cellStyle name="Comma 13 2 2" xfId="1321" xr:uid="{395C2D19-059D-4F7E-8369-00B95E85116A}"/>
    <cellStyle name="Comma 13 3" xfId="1320" xr:uid="{C9F7A16D-7035-4396-890D-015096E13CD9}"/>
    <cellStyle name="Comma 14" xfId="144" xr:uid="{84B54985-B63F-4337-B8C2-C7DA2DD903B0}"/>
    <cellStyle name="Comma 14 2" xfId="145" xr:uid="{25FFAF51-B84C-4C46-8EA3-D1FE0BABB976}"/>
    <cellStyle name="Comma 14 2 2" xfId="1323" xr:uid="{94F94F76-49F6-4329-ACE7-8617AB1C98B5}"/>
    <cellStyle name="Comma 14 3" xfId="906" xr:uid="{EEC69BFB-A8D9-4220-9653-FEF46079C5DF}"/>
    <cellStyle name="Comma 14 3 2" xfId="1396" xr:uid="{B556F028-594C-4319-8AA1-3B16E6C34BF1}"/>
    <cellStyle name="Comma 14 4" xfId="1322" xr:uid="{3D7A8C24-257D-4F53-BE10-C76881BB4CF4}"/>
    <cellStyle name="Comma 15" xfId="146" xr:uid="{34A8D1C1-B3A8-4C83-B714-D7BD75C81584}"/>
    <cellStyle name="Comma 15 2" xfId="907" xr:uid="{A0D03814-83F1-47CB-AF10-10D74F4B1034}"/>
    <cellStyle name="Comma 15 2 2" xfId="1397" xr:uid="{5708ADCF-F848-4936-885C-CEC0ECFF182C}"/>
    <cellStyle name="Comma 15 3" xfId="1324" xr:uid="{CCBBA73B-A269-4409-BB8D-F95A0B0400CD}"/>
    <cellStyle name="Comma 16" xfId="147" xr:uid="{509451F5-640B-4575-A1FD-35D2B5EDC147}"/>
    <cellStyle name="Comma 16 2" xfId="1325" xr:uid="{7C517112-BD5E-4523-A93B-47CB12FF8E59}"/>
    <cellStyle name="Comma 17" xfId="148" xr:uid="{181DE9AA-44E8-4987-AC5C-8701C9649433}"/>
    <cellStyle name="Comma 17 2" xfId="908" xr:uid="{44EBBDD0-8C58-4F61-960D-9FF2B9EB7D8E}"/>
    <cellStyle name="Comma 17 2 2" xfId="1398" xr:uid="{8ECD5938-16C1-4886-B159-73115043A81E}"/>
    <cellStyle name="Comma 17 3" xfId="1326" xr:uid="{7A2D20F3-5982-441F-B493-A104F4084BBE}"/>
    <cellStyle name="Comma 18" xfId="149" xr:uid="{DD3B0550-1203-45EB-AF96-EBABA13A24A1}"/>
    <cellStyle name="Comma 18 2" xfId="1327" xr:uid="{D40C32D3-8BEF-41FB-BFFB-A54A4F1ABF37}"/>
    <cellStyle name="Comma 19" xfId="1147" xr:uid="{6E83D5B7-1607-41BE-9663-04FAC509F6AA}"/>
    <cellStyle name="Comma 19 2" xfId="1575" xr:uid="{A54EB0D6-F9C2-404F-BA35-C172949692BF}"/>
    <cellStyle name="Comma 19 3" xfId="1258" xr:uid="{CB069A60-8E55-4EBC-8B01-7B91BEF301FA}"/>
    <cellStyle name="Comma 2" xfId="150" xr:uid="{98812696-2B33-413B-884D-D7E585CC0673}"/>
    <cellStyle name="Comma 2 2" xfId="151" xr:uid="{82B7FAB8-37DD-44DB-9F02-FB133EE87038}"/>
    <cellStyle name="Comma 2 2 2" xfId="1040" xr:uid="{6364D14A-C2CE-4CB8-8FA1-EE5F39061DE6}"/>
    <cellStyle name="Comma 2 2 2 2" xfId="1161" xr:uid="{D821C7D2-EED2-465F-B2F3-4B51AA915AF6}"/>
    <cellStyle name="Comma 2 2 2 3" xfId="1485" xr:uid="{50D6C027-4D6F-41C4-A070-6E926DE9EE0D}"/>
    <cellStyle name="Comma 2 3" xfId="152" xr:uid="{CB3E478B-3919-442E-A9B0-DE23D8BF441A}"/>
    <cellStyle name="Comma 2 3 2" xfId="1329" xr:uid="{EFB173EB-1288-451A-9AB1-4101FB36B6D0}"/>
    <cellStyle name="Comma 2 4" xfId="1025" xr:uid="{C74289DF-A2C3-4E91-9FA5-17E7F423BD63}"/>
    <cellStyle name="Comma 2 4 2" xfId="1474" xr:uid="{EB4B3ADF-BC71-4F95-9C52-2EEB910E7745}"/>
    <cellStyle name="Comma 2 5" xfId="1328" xr:uid="{09F52D25-BF29-4B16-B61C-0B2BD1E94307}"/>
    <cellStyle name="Comma 2 6" xfId="1624" xr:uid="{6E9AA9FD-A9DB-4130-B53F-95FB16C887E7}"/>
    <cellStyle name="Comma 20" xfId="1151" xr:uid="{D4D9B11D-6B89-4511-A2F5-6AFBC85A67E0}"/>
    <cellStyle name="Comma 20 2" xfId="1578" xr:uid="{0522889B-87FA-418E-8259-783FA3622093}"/>
    <cellStyle name="Comma 20 3" xfId="1261" xr:uid="{026649BB-22FE-4CFF-8F1D-BB5475C9769A}"/>
    <cellStyle name="Comma 21" xfId="1155" xr:uid="{460E1C19-B8F1-4FDA-9487-451AEC6B7E39}"/>
    <cellStyle name="Comma 21 2" xfId="1580" xr:uid="{86A0707A-7128-4DB5-82D6-D67F70845355}"/>
    <cellStyle name="Comma 21 3" xfId="1265" xr:uid="{C4058F99-D812-4955-A364-E27B96A7408D}"/>
    <cellStyle name="Comma 22" xfId="1031" xr:uid="{013ACE2E-2FA3-4541-A9A4-DA9D105D556D}"/>
    <cellStyle name="Comma 22 10" xfId="1615" xr:uid="{A1C2D7CB-7296-4A6A-802D-B1AC69A178F6}"/>
    <cellStyle name="Comma 22 11" xfId="1619" xr:uid="{25E37C90-AAB7-4AD3-AA6D-7A1A1B95F2FA}"/>
    <cellStyle name="Comma 22 2" xfId="1047" xr:uid="{675CEA33-AF79-4407-BD90-E3D0F9D4078F}"/>
    <cellStyle name="Comma 22 2 2" xfId="1492" xr:uid="{0B3A19C7-512B-486F-9787-02E014E8B16A}"/>
    <cellStyle name="Comma 22 3" xfId="1052" xr:uid="{61AD75DB-A1BA-42D7-86DB-8B154BA9DDBF}"/>
    <cellStyle name="Comma 22 3 2" xfId="1497" xr:uid="{E31303A0-F1C7-4220-97BB-34AD495FEA48}"/>
    <cellStyle name="Comma 22 4" xfId="1055" xr:uid="{C2373F91-A17E-4788-A6AC-953EF8F11AD6}"/>
    <cellStyle name="Comma 22 4 2" xfId="1500" xr:uid="{156F132D-73A4-4A17-A539-3113A66CCA27}"/>
    <cellStyle name="Comma 22 5" xfId="1156" xr:uid="{2521ADD4-7EAC-40BA-BE06-CFFEC6C62D63}"/>
    <cellStyle name="Comma 22 5 2" xfId="1581" xr:uid="{51F2E872-0C4F-49C7-A683-62D834774D71}"/>
    <cellStyle name="Comma 22 6" xfId="1170" xr:uid="{65CA0645-4E42-4AF6-B1B0-02A0271F49FC}"/>
    <cellStyle name="Comma 22 6 2" xfId="1588" xr:uid="{F80089D0-2618-4292-B79C-D99577C783A6}"/>
    <cellStyle name="Comma 22 7" xfId="1479" xr:uid="{A98E985E-796D-4BB4-AE28-EAF502AA31AF}"/>
    <cellStyle name="Comma 22 8" xfId="1266" xr:uid="{E8041051-D2D8-4D8A-B7E0-D459D87493A1}"/>
    <cellStyle name="Comma 22 9" xfId="1611" xr:uid="{FCE3D5DF-DC1B-4BE3-9FE1-0F7528A064C3}"/>
    <cellStyle name="Comma 23" xfId="1313" xr:uid="{E4AD0A92-863B-4AB7-9674-6E165E7C8E6C}"/>
    <cellStyle name="Comma 24" xfId="1389" xr:uid="{A1EB6039-B05D-49F0-BB61-91D3663F208D}"/>
    <cellStyle name="Comma 25" xfId="1312" xr:uid="{74A65264-DB71-4A57-AD57-78BB155A2E38}"/>
    <cellStyle name="Comma 26" xfId="1400" xr:uid="{93FFFF8D-FD4C-40DF-AF1E-635656403CE7}"/>
    <cellStyle name="Comma 27" xfId="1595" xr:uid="{B0E0A570-E077-411C-A7E3-F75896DE31E1}"/>
    <cellStyle name="Comma 28" xfId="1387" xr:uid="{CD1EE433-284E-46D7-82ED-C46F8A812DA6}"/>
    <cellStyle name="Comma 29" xfId="1342" xr:uid="{9BE2AE38-8C8D-446A-92C6-85294241A552}"/>
    <cellStyle name="Comma 3" xfId="153" xr:uid="{4E3CA877-431A-4D68-92B9-CDDF64B8CF83}"/>
    <cellStyle name="Comma 3 2" xfId="154" xr:uid="{A1E93B5E-6C5F-4A7B-A4BD-E518E10F508D}"/>
    <cellStyle name="Comma 3 3" xfId="1330" xr:uid="{DA934DF7-B46D-4B10-A232-3B96CA21973F}"/>
    <cellStyle name="Comma 30" xfId="1374" xr:uid="{345E87BE-C4C2-4B10-8BA1-27AFC3B4A210}"/>
    <cellStyle name="Comma 31" xfId="1349" xr:uid="{C26B186A-EC40-4C05-B812-AD11DF6C967C}"/>
    <cellStyle name="Comma 32" xfId="1596" xr:uid="{2F06C59F-46AC-4D7F-9297-522E6A294CEE}"/>
    <cellStyle name="Comma 33" xfId="1388" xr:uid="{23217FE5-2EF0-437B-86C5-408D8B2D279D}"/>
    <cellStyle name="Comma 34" xfId="1339" xr:uid="{ADD78F72-48D3-4B2B-A13C-4249E6B3BF16}"/>
    <cellStyle name="Comma 35" xfId="1375" xr:uid="{D6B2CF64-43DD-4F47-A509-40B811F5E3E4}"/>
    <cellStyle name="Comma 36" xfId="1599" xr:uid="{99A40627-DEEA-40A3-9FEA-8706E74656E7}"/>
    <cellStyle name="Comma 37" xfId="131" xr:uid="{D5D82559-091B-4950-9B23-D02F00421170}"/>
    <cellStyle name="Comma 38" xfId="1639" xr:uid="{292DF811-29F1-4A89-8CD4-2BFBEF07B770}"/>
    <cellStyle name="Comma 39" xfId="1648" xr:uid="{C9B91B8C-DAB6-4522-A2EB-42DEB0F080A6}"/>
    <cellStyle name="Comma 4" xfId="155" xr:uid="{FD59F7FB-DCFE-4F63-AD26-10D71B884939}"/>
    <cellStyle name="Comma 4 2" xfId="156" xr:uid="{8914BC41-2A13-40ED-8128-5189583565AF}"/>
    <cellStyle name="Comma 4 2 2" xfId="1333" xr:uid="{7C7A812F-CE55-462F-9DBB-676E948CCBDD}"/>
    <cellStyle name="Comma 4 3" xfId="1332" xr:uid="{83333224-9402-46A1-8525-68B7562384E3}"/>
    <cellStyle name="Comma 40" xfId="1647" xr:uid="{3960B249-2B5A-419E-BBB6-25968C2874A4}"/>
    <cellStyle name="Comma 41" xfId="1659" xr:uid="{8D449A65-8A67-4485-A405-6B2B160CFCDD}"/>
    <cellStyle name="Comma 42" xfId="1656" xr:uid="{E5E567DE-8505-46E7-8882-E9E6ABF8AB02}"/>
    <cellStyle name="Comma 43" xfId="1653" xr:uid="{A0E8A097-6D7B-4C8F-BEED-EF49EE0B2682}"/>
    <cellStyle name="Comma 44" xfId="1641" xr:uid="{3BF30F84-A2DE-4E14-BDA7-042AB4CD3446}"/>
    <cellStyle name="Comma 5" xfId="157" xr:uid="{3FB7CFF0-51FC-4B30-A0CA-13FBE15685FC}"/>
    <cellStyle name="Comma 5 2" xfId="158" xr:uid="{950D0271-CA02-4184-8CD3-32AF322F6287}"/>
    <cellStyle name="Comma 5 3" xfId="159" xr:uid="{A1E3FE20-0E1B-4B13-934B-33D7FF40492F}"/>
    <cellStyle name="Comma 5 4" xfId="160" xr:uid="{3BBF999D-729C-45D3-A990-2C1961F1CBC1}"/>
    <cellStyle name="Comma 5 4 2" xfId="1334" xr:uid="{5787334E-F5F7-476D-9C33-A4CF55F46C20}"/>
    <cellStyle name="Comma 5 5" xfId="1036" xr:uid="{22CCA045-C445-40FB-A7EB-8D19BB5D7B26}"/>
    <cellStyle name="Comma 5 5 2" xfId="1150" xr:uid="{F56B4F9B-2D4D-4433-9758-8322D7E04FCA}"/>
    <cellStyle name="Comma 5 5 3" xfId="1482" xr:uid="{0AF9936F-4B42-443C-8308-483797398C9B}"/>
    <cellStyle name="Comma 6" xfId="161" xr:uid="{D12355A9-3AB9-4290-B2BD-878949CDBEDE}"/>
    <cellStyle name="Comma 6 2" xfId="162" xr:uid="{FB50100F-FB6F-4744-B48C-33980535FAFA}"/>
    <cellStyle name="Comma 6 3" xfId="1335" xr:uid="{AE44B122-F48E-4E5B-9AE1-E5EF290AF177}"/>
    <cellStyle name="Comma 7" xfId="163" xr:uid="{28B3617D-4FD5-4257-A9A5-2E9BEB115CA2}"/>
    <cellStyle name="Comma 7 2" xfId="164" xr:uid="{BD92F679-B026-4EF3-A007-B3933D56A1F2}"/>
    <cellStyle name="Comma 7 2 2" xfId="1336" xr:uid="{32C7898C-B438-43F0-B6D7-AEE1D005D719}"/>
    <cellStyle name="Comma 8" xfId="165" xr:uid="{7FBFD04D-A3DC-4104-8FA6-BF8681147DF4}"/>
    <cellStyle name="Comma 8 2" xfId="166" xr:uid="{90CA34B8-851D-4339-9B5E-D68BCDEA8A84}"/>
    <cellStyle name="Comma 8 2 2" xfId="1337" xr:uid="{BB59A14E-0DB4-4C1B-B471-765C83B0F255}"/>
    <cellStyle name="Comma 8 3" xfId="167" xr:uid="{15E1168C-7F18-4CBB-856C-B61C0AB501AB}"/>
    <cellStyle name="Comma 8 3 2" xfId="1338" xr:uid="{C7A4177F-B852-4BF2-ABF6-2209AB2AAE3C}"/>
    <cellStyle name="Comma 9" xfId="168" xr:uid="{83CF4ED7-F71D-48B6-87E7-ED505881E944}"/>
    <cellStyle name="Comma0" xfId="169" xr:uid="{DF4CB303-CE1F-4D81-9005-194BF1A71852}"/>
    <cellStyle name="Currency [00]" xfId="171" xr:uid="{EB5A9304-F38B-492D-8AAC-3BEF287635FF}"/>
    <cellStyle name="Currency 10" xfId="1385" xr:uid="{6DC2C38A-813C-487E-BC3E-A9CA46B8BE8A}"/>
    <cellStyle name="Currency 11" xfId="1399" xr:uid="{BCD5A1D9-D1DC-4770-B9D8-D65F566F8805}"/>
    <cellStyle name="Currency 12" xfId="1372" xr:uid="{11956A8B-55C1-4A49-9BE4-CA6334684E42}"/>
    <cellStyle name="Currency 13" xfId="1351" xr:uid="{6BDD36EE-FAB4-42E3-A40A-B42D1ED1F074}"/>
    <cellStyle name="Currency 14" xfId="1362" xr:uid="{DDA690C9-5885-48C0-B1CA-1EB5EAFA0657}"/>
    <cellStyle name="Currency 15" xfId="1355" xr:uid="{AA577E87-235C-485E-A972-754B005BAF76}"/>
    <cellStyle name="Currency 16" xfId="1358" xr:uid="{FC73CC47-C3BA-414D-BCEA-DBFE22F61105}"/>
    <cellStyle name="Currency 17" xfId="1597" xr:uid="{600443C0-66A1-45BC-8072-E178E9E2D817}"/>
    <cellStyle name="Currency 18" xfId="1601" xr:uid="{1CC80133-D8E3-49A3-9A34-5D6E5E48C236}"/>
    <cellStyle name="Currency 19" xfId="1391" xr:uid="{077EF0F8-25EB-43DE-95CA-6950EF6BE53D}"/>
    <cellStyle name="Currency 2" xfId="909" xr:uid="{3F91B80D-1683-4D84-83A1-E7A3DAE53422}"/>
    <cellStyle name="Currency 20" xfId="1310" xr:uid="{AE8E7CDF-27C7-458E-AAE9-6DEF698824EA}"/>
    <cellStyle name="Currency 21" xfId="1378" xr:uid="{4E621311-6BC0-4BEC-ACC5-1BDCA1E549A4}"/>
    <cellStyle name="Currency 22" xfId="1331" xr:uid="{AA9C2D2A-2F18-427B-A8F3-13ABC8562E7F}"/>
    <cellStyle name="Currency 23" xfId="1178" xr:uid="{4ABB8DA9-C89A-46D0-9646-2CAC7619EF18}"/>
    <cellStyle name="Currency 24" xfId="1218" xr:uid="{1E11C383-90CF-49C9-90CD-D13B655DF19F}"/>
    <cellStyle name="Currency 25" xfId="170" xr:uid="{C810FF35-F161-4E2E-B0D1-E0A80C3E548E}"/>
    <cellStyle name="Currency 26" xfId="1640" xr:uid="{E24CE02F-4BBF-4F2B-AD66-C6D3C62E8FFC}"/>
    <cellStyle name="Currency 3" xfId="950" xr:uid="{71696576-E1EE-4F27-A645-2897E1E7664B}"/>
    <cellStyle name="Currency 4" xfId="1060" xr:uid="{EAD79181-2765-4F8F-BD0B-19A09C5F5E73}"/>
    <cellStyle name="Currency 5" xfId="1098" xr:uid="{EC1AEDFB-3991-45EA-B880-970ED3578636}"/>
    <cellStyle name="Currency 6" xfId="1058" xr:uid="{078C5EF9-FB6F-468F-9A86-EAAFD00491A6}"/>
    <cellStyle name="Currency 7" xfId="1094" xr:uid="{5DBED591-68A2-4598-BB8B-7FE86931D182}"/>
    <cellStyle name="Currency 8" xfId="1110" xr:uid="{E2AD0E5C-03D6-4BB1-9386-F8A41C348C0D}"/>
    <cellStyle name="Currency 9" xfId="1340" xr:uid="{2764B589-FDB3-44E8-8F19-65D7FA16B974}"/>
    <cellStyle name="Currency0" xfId="172" xr:uid="{FB471C9C-025B-4141-B451-EC71A0F49AF6}"/>
    <cellStyle name="Date" xfId="173" xr:uid="{D04F164F-D675-44E0-AD54-E4DE79CE308F}"/>
    <cellStyle name="Date 2" xfId="174" xr:uid="{10F3283A-0C45-4D99-BAE7-0517D0C29CE8}"/>
    <cellStyle name="Date Short" xfId="175" xr:uid="{6463F1D0-FB7C-4486-BBBE-008AF6315E9A}"/>
    <cellStyle name="DELTA" xfId="176" xr:uid="{8FCF18F2-A850-4136-80CF-2A57EFD939E4}"/>
    <cellStyle name="Dezimal 2" xfId="177" xr:uid="{03FC17AE-682F-4F45-8B07-CF33E6FDDA78}"/>
    <cellStyle name="Dollars" xfId="178" xr:uid="{401FE874-2AA7-4408-A88D-053BCD566C44}"/>
    <cellStyle name="Dollars [0]" xfId="179" xr:uid="{8517462F-5BE5-4DC6-9E69-605231A79C9B}"/>
    <cellStyle name="Dollars [0] 2" xfId="180" xr:uid="{30B189CA-15FA-43C5-A096-8B6C86754028}"/>
    <cellStyle name="Dollars [0]_1_IPS 02_end August 11" xfId="181" xr:uid="{EAFB9EA6-263F-4EE9-9108-D20BAAAB785A}"/>
    <cellStyle name="Dollars 10" xfId="182" xr:uid="{A28C408C-7C6D-4E0A-A420-08559982BA0B}"/>
    <cellStyle name="Dollars 11" xfId="183" xr:uid="{6164617F-AE56-413B-B0D6-FB4D8D82F9AA}"/>
    <cellStyle name="Dollars 12" xfId="184" xr:uid="{BFBDECF1-11FE-4BBB-A156-AD84ED3828D5}"/>
    <cellStyle name="Dollars 13" xfId="910" xr:uid="{93C0F285-7EA2-42E9-B25B-C089BFBEEEBF}"/>
    <cellStyle name="Dollars 14" xfId="951" xr:uid="{137DEE23-5B9A-49EC-9A71-CFCC2A3942B6}"/>
    <cellStyle name="Dollars 15" xfId="1061" xr:uid="{DC6B7F35-6B03-4A8E-80D7-FA6C6AED420C}"/>
    <cellStyle name="Dollars 16" xfId="1096" xr:uid="{0CCA5FE9-6D8E-4B8E-AF9B-823C00303E6D}"/>
    <cellStyle name="Dollars 17" xfId="1059" xr:uid="{EE0536FB-EBD5-47F6-A7B3-806578886C67}"/>
    <cellStyle name="Dollars 18" xfId="1165" xr:uid="{1E283976-3C27-47C1-901E-FC7D35FC525B}"/>
    <cellStyle name="Dollars 19" xfId="1105" xr:uid="{19532188-AC59-4FD3-A104-AA9B573C426E}"/>
    <cellStyle name="Dollars 2" xfId="185" xr:uid="{2EA530E5-1B3B-4C40-B36B-6328EAE05E26}"/>
    <cellStyle name="Dollars 20" xfId="1341" xr:uid="{2E7A2E99-DCB9-4232-AD6D-09C35CB1F470}"/>
    <cellStyle name="Dollars 21" xfId="1383" xr:uid="{F8DCA85F-DD1B-42CB-9DA9-7C5E19F12E39}"/>
    <cellStyle name="Dollars 22" xfId="1345" xr:uid="{B3856004-5D77-4611-9776-4BDDE224503B}"/>
    <cellStyle name="Dollars 23" xfId="1370" xr:uid="{7C955376-4D72-411F-9B6F-97E428BEA483}"/>
    <cellStyle name="Dollars 24" xfId="1353" xr:uid="{6D8A068D-81BF-4C9A-B9E7-66A483F81348}"/>
    <cellStyle name="Dollars 25" xfId="1360" xr:uid="{78DE0E17-FB03-4081-87EA-778272402982}"/>
    <cellStyle name="Dollars 26" xfId="1593" xr:uid="{EF42C81D-0D4D-4E7E-BC24-D42BDE2EB4DF}"/>
    <cellStyle name="Dollars 27" xfId="1384" xr:uid="{E6FCE269-EDCB-4B34-B4F2-B70725294383}"/>
    <cellStyle name="Dollars 28" xfId="1344" xr:uid="{3FC9A835-F76F-464B-A313-876CD173AD53}"/>
    <cellStyle name="Dollars 29" xfId="1371" xr:uid="{BD0B746B-6169-4AF4-A982-04DD3C4F6644}"/>
    <cellStyle name="Dollars 3" xfId="186" xr:uid="{33681DB3-527F-4043-8A33-A2DFFB5413FB}"/>
    <cellStyle name="Dollars 30" xfId="1352" xr:uid="{9B20977A-2CDF-4EFD-BA6D-B8438E516436}"/>
    <cellStyle name="Dollars 31" xfId="1361" xr:uid="{B99AA087-DA8B-426C-9C29-E9D1FC74B849}"/>
    <cellStyle name="Dollars 32" xfId="1590" xr:uid="{8CBED028-B880-400A-9693-EBD958F6855E}"/>
    <cellStyle name="Dollars 33" xfId="1377" xr:uid="{F5D06D1C-93C7-4238-8FA7-0CB34379AC59}"/>
    <cellStyle name="Dollars 34" xfId="1179" xr:uid="{63489377-DD92-4857-8CC2-8891F776F105}"/>
    <cellStyle name="Dollars 35" xfId="1217" xr:uid="{E5BE8B55-EB3A-4661-BF50-FB818C4465CB}"/>
    <cellStyle name="Dollars 4" xfId="187" xr:uid="{32FD1EF7-D39D-41DB-BC61-273659F2F354}"/>
    <cellStyle name="Dollars 5" xfId="188" xr:uid="{D265D387-5192-4B63-A821-29A85DBD99ED}"/>
    <cellStyle name="Dollars 6" xfId="189" xr:uid="{22D98D1E-2AF5-498A-A7EF-ABE1B1227906}"/>
    <cellStyle name="Dollars 7" xfId="190" xr:uid="{E808A0A5-7486-4CC4-B461-D1B32E4C10C6}"/>
    <cellStyle name="Dollars 8" xfId="191" xr:uid="{900A7177-DD82-4B51-8DAF-9F1E0E402EF5}"/>
    <cellStyle name="Dollars 9" xfId="192" xr:uid="{CCBF4FCA-65BA-4E7B-98A0-6035FE2F7639}"/>
    <cellStyle name="Dollars_1_4R2_Italstrade_Sept_06" xfId="193" xr:uid="{B7EDB65A-A320-4703-BB74-0DDCC71EACDA}"/>
    <cellStyle name="Dziesiętny [0]_laroux" xfId="194" xr:uid="{CFE34206-F0B8-45AA-96A0-7F64E733D242}"/>
    <cellStyle name="Dziesiętny_laroux" xfId="195" xr:uid="{01659D80-8D10-4056-82DD-594E25EA89AD}"/>
    <cellStyle name="Eingabe" xfId="196" xr:uid="{E5D1A7BD-7E85-45E4-914A-DAD3C3352BBC}"/>
    <cellStyle name="Enter Currency (0)" xfId="197" xr:uid="{14E3E451-B66B-4DD8-8DDF-0BFDE9D10658}"/>
    <cellStyle name="Enter Currency (2)" xfId="198" xr:uid="{B8C4F2E2-9584-480D-B538-8B676FEF7BDC}"/>
    <cellStyle name="Enter Units (0)" xfId="199" xr:uid="{642EF9A4-240D-4EAE-BF57-45D99F755A45}"/>
    <cellStyle name="Enter Units (1)" xfId="200" xr:uid="{35B39449-7278-4F7E-A7D5-F67E5F86EB0C}"/>
    <cellStyle name="Enter Units (2)" xfId="201" xr:uid="{940D1070-6D94-41A6-8CCD-C8606518CE83}"/>
    <cellStyle name="Ergebnis" xfId="202" xr:uid="{B4BBD15D-294F-4028-A4EB-FBB37E01FABF}"/>
    <cellStyle name="Erklärender Text" xfId="203" xr:uid="{50C7CC02-B5D7-4ED2-9A24-EEF999B832FB}"/>
    <cellStyle name="Eronat" xfId="204" xr:uid="{86036EC9-01B9-4748-97E5-E441B61C926B}"/>
    <cellStyle name="Euro" xfId="205" xr:uid="{05E9BC48-5128-407C-977F-91BA2970F5F8}"/>
    <cellStyle name="Euro 2" xfId="206" xr:uid="{EF65F93B-479F-4E1D-84CC-F43AB0DD862F}"/>
    <cellStyle name="Euro 3" xfId="207" xr:uid="{FF4C176E-C37B-41DA-AD65-A47EE8447579}"/>
    <cellStyle name="Excel Built-in Normal" xfId="208" xr:uid="{456DE9D2-E109-4797-AF81-4FA4E3833D71}"/>
    <cellStyle name="Explanatory Text 2" xfId="209" xr:uid="{25E648C2-70B9-4C95-A14E-B4830ABD03FD}"/>
    <cellStyle name="Explanatory Text 2 2" xfId="210" xr:uid="{EB398F9E-4DBF-47F9-A036-6443B0955A94}"/>
    <cellStyle name="Explanatory Text 3" xfId="211" xr:uid="{ED752805-32AE-47E3-88B9-B660E4DB60E5}"/>
    <cellStyle name="F.F." xfId="212" xr:uid="{5B699CD5-0DA5-40E2-9978-93C579B10D42}"/>
    <cellStyle name="FFrancs" xfId="213" xr:uid="{6F025F41-115E-4053-89E8-C6E9F15D6F67}"/>
    <cellStyle name="FFrancs [0]" xfId="214" xr:uid="{9AF46EB5-65DE-49D5-B450-196E3F7867F9}"/>
    <cellStyle name="FFrancs [0] 2" xfId="215" xr:uid="{5361ACC7-3304-46FE-8314-668FEC973E1E}"/>
    <cellStyle name="FFrancs [0]_1_IPS 02_end August 11" xfId="216" xr:uid="{1CC2BBAC-66F3-40D7-A5AF-4B296C74442B}"/>
    <cellStyle name="FFrancs 10" xfId="217" xr:uid="{F6E619C1-9342-42D8-99B6-4BC9EBD9EE2F}"/>
    <cellStyle name="FFrancs 11" xfId="218" xr:uid="{142A7F71-D519-4426-A698-A27DBEEDE599}"/>
    <cellStyle name="FFrancs 12" xfId="219" xr:uid="{90B88E5D-DA98-4FA2-B8E3-B37603D13782}"/>
    <cellStyle name="FFrancs 13" xfId="911" xr:uid="{1E31F755-38E8-4F76-BA43-05941EE5AAAA}"/>
    <cellStyle name="FFrancs 14" xfId="952" xr:uid="{39A8DD02-2056-4DD7-A266-E3DC27AB0D6F}"/>
    <cellStyle name="FFrancs 15" xfId="1062" xr:uid="{E62EF5A1-D279-4699-A389-0B9A911B3966}"/>
    <cellStyle name="FFrancs 16" xfId="1093" xr:uid="{89AACB89-F9C7-4C2C-B010-E9D62B9E4B22}"/>
    <cellStyle name="FFrancs 17" xfId="1167" xr:uid="{484AC9A8-A198-4E2F-907B-357627974AB8}"/>
    <cellStyle name="FFrancs 18" xfId="1107" xr:uid="{EC2F4504-09CE-4A36-8436-D3C18104B331}"/>
    <cellStyle name="FFrancs 19" xfId="1163" xr:uid="{FA7AA8D6-EE9E-43BD-9BF3-CA0259CC0A51}"/>
    <cellStyle name="FFrancs 2" xfId="220" xr:uid="{B4A74BED-2E46-4FCA-8B5C-E297B375BB43}"/>
    <cellStyle name="FFrancs 20" xfId="1347" xr:uid="{DEFD2852-AEB5-450B-98E2-AA4900F378A0}"/>
    <cellStyle name="FFrancs 21" xfId="1379" xr:uid="{158AF2E1-8C49-4E25-9DD5-5B76A8F5D1B2}"/>
    <cellStyle name="FFrancs 22" xfId="1592" xr:uid="{07138C88-1BDC-48CC-B46F-744F40F8E919}"/>
    <cellStyle name="FFrancs 23" xfId="1381" xr:uid="{0EF539A1-89B0-4082-A046-440106233B7C}"/>
    <cellStyle name="FFrancs 24" xfId="1346" xr:uid="{31AAAAB1-37EE-4BC0-8A5B-7647AE77E1C3}"/>
    <cellStyle name="FFrancs 25" xfId="1369" xr:uid="{4497DA28-9A75-4781-B39B-75F6F1C148DF}"/>
    <cellStyle name="FFrancs 26" xfId="1598" xr:uid="{E0E20CBC-884A-4B28-B1AF-954B774BEB63}"/>
    <cellStyle name="FFrancs 27" xfId="1309" xr:uid="{7D109A24-4A1F-49AD-A2ED-BABE650704C4}"/>
    <cellStyle name="FFrancs 28" xfId="1602" xr:uid="{BE15B02D-04EF-45C6-953D-5492F05B35F0}"/>
    <cellStyle name="FFrancs 29" xfId="1603" xr:uid="{4777F623-9C14-47E4-9EE6-2F88A9D2EF88}"/>
    <cellStyle name="FFrancs 3" xfId="221" xr:uid="{30C6E225-D52B-4224-B48C-3FA1FC29094B}"/>
    <cellStyle name="FFrancs 30" xfId="1604" xr:uid="{718E2C2B-4BC4-4A14-858E-128B4EEF42CE}"/>
    <cellStyle name="FFrancs 31" xfId="1605" xr:uid="{D6345611-A4CE-4E35-B896-20F0D6BDCAEB}"/>
    <cellStyle name="FFrancs 32" xfId="1606" xr:uid="{40F6C63A-FBFD-4E41-88DC-EC184CB9269A}"/>
    <cellStyle name="FFrancs 33" xfId="1390" xr:uid="{D9EE9F29-3C43-4E41-B6EA-C729D68308B8}"/>
    <cellStyle name="FFrancs 34" xfId="1180" xr:uid="{686E5047-D82E-4E8C-95F5-98A59CA92292}"/>
    <cellStyle name="FFrancs 35" xfId="1212" xr:uid="{AD30B49C-CD8D-457F-BDF9-2C8DA7D17F44}"/>
    <cellStyle name="FFrancs 4" xfId="222" xr:uid="{B21CAE3B-237B-4B97-A36A-59EB77D47F02}"/>
    <cellStyle name="FFrancs 5" xfId="223" xr:uid="{B50D53C0-2E70-4256-B783-C8865812B692}"/>
    <cellStyle name="FFrancs 6" xfId="224" xr:uid="{9013C8D4-8D7F-4EC4-B258-A0829F980076}"/>
    <cellStyle name="FFrancs 7" xfId="225" xr:uid="{07C3BB07-6368-4320-A069-B4E9EC0DC184}"/>
    <cellStyle name="FFrancs 8" xfId="226" xr:uid="{E785CE3E-DFCB-480A-BEAE-653DC9DC7271}"/>
    <cellStyle name="FFrancs 9" xfId="227" xr:uid="{2F4FB9CE-5C0C-4C29-8C6C-F677F382D417}"/>
    <cellStyle name="FFrancs_1_IPS 02_end August 11" xfId="228" xr:uid="{AB0426A0-CC88-48D7-837F-486296B248BF}"/>
    <cellStyle name="Fixed" xfId="229" xr:uid="{BE81F3A3-EC91-4026-8862-5E0476F7D1EE}"/>
    <cellStyle name="Good 2" xfId="230" xr:uid="{3CE6FEA3-B796-45A6-BCE5-722F6AEDDD92}"/>
    <cellStyle name="Good 2 2" xfId="231" xr:uid="{6E971C7B-0A70-47C7-BCA5-A1DCA6853602}"/>
    <cellStyle name="Good 3" xfId="232" xr:uid="{11188074-1589-4529-B364-D6144E70FFF0}"/>
    <cellStyle name="Good 3 2" xfId="233" xr:uid="{7D4669C6-6D25-4BED-8E83-6CEF2955D0D6}"/>
    <cellStyle name="Good 4" xfId="234" xr:uid="{5D31B688-95A0-4817-8F0C-B1AA1F41379D}"/>
    <cellStyle name="Grey" xfId="235" xr:uid="{757A1554-68FE-4D10-8BFB-A1A4BD50B5E5}"/>
    <cellStyle name="Gut" xfId="236" xr:uid="{AA1E8EF8-FA09-4760-A77E-55155C67AB67}"/>
    <cellStyle name="Header1" xfId="237" xr:uid="{D4A82C5A-EF88-4B02-991C-4589EA977F44}"/>
    <cellStyle name="Header2" xfId="238" xr:uid="{6D27A624-8B9B-4D12-AD69-5346CB4667C5}"/>
    <cellStyle name="Header2 2" xfId="239" xr:uid="{9F16C296-808C-48D6-B51B-2E6158D3DC9D}"/>
    <cellStyle name="Heading 1 2" xfId="240" xr:uid="{2563F930-CE53-48D2-8E7C-0941CEB616C2}"/>
    <cellStyle name="Heading 1 2 2" xfId="241" xr:uid="{913384F0-B255-4ECB-94AA-665CF5456469}"/>
    <cellStyle name="Heading 1 3" xfId="242" xr:uid="{C9368B93-04D9-483F-9236-1A43DD1342D2}"/>
    <cellStyle name="Heading 1 4" xfId="1295" xr:uid="{1F48117F-8412-4412-8760-4127340734C4}"/>
    <cellStyle name="Heading 2 2" xfId="243" xr:uid="{4B05F08C-7CFE-4448-B973-D5260E2AA1F4}"/>
    <cellStyle name="Heading 2 2 2" xfId="244" xr:uid="{4079447F-21D3-44C8-AB24-9B46CFEE1F55}"/>
    <cellStyle name="Heading 2 3" xfId="245" xr:uid="{99C7DC66-08B8-4468-ADC0-7769A12AA1CB}"/>
    <cellStyle name="Heading 2 4" xfId="1296" xr:uid="{ACB4452F-D3CA-4F38-A12A-E3E0476C7747}"/>
    <cellStyle name="Heading 3 2" xfId="246" xr:uid="{0B7B9BC3-FD12-492B-A465-CD798FE799DA}"/>
    <cellStyle name="Heading 3 2 2" xfId="247" xr:uid="{1E254011-9318-4BA7-8E9C-85CC4226E107}"/>
    <cellStyle name="Heading 3 3" xfId="248" xr:uid="{7EEB949C-8113-4053-B366-B8C863676BA6}"/>
    <cellStyle name="Heading 3 4" xfId="1297" xr:uid="{70EB047B-5F94-4732-A0F4-E7880D85AD9C}"/>
    <cellStyle name="Heading 4 2" xfId="249" xr:uid="{6331FDC4-46E7-44A4-A739-0E456CB751DE}"/>
    <cellStyle name="Heading 4 2 2" xfId="250" xr:uid="{C75344D6-78AF-4BD9-A4C1-EEAC252C5CE7}"/>
    <cellStyle name="Heading 4 3" xfId="251" xr:uid="{FDF0C6A7-C52B-4824-9378-88E3F38E10C8}"/>
    <cellStyle name="Heading 4 4" xfId="1298" xr:uid="{7CE6E685-2524-4644-9C59-13CAE70173FB}"/>
    <cellStyle name="Hyperlink 2" xfId="252" xr:uid="{24414A6A-CA0D-4DF0-AA28-0D2EAA52A407}"/>
    <cellStyle name="Hyperlink 2 2" xfId="253" xr:uid="{D7806E77-3645-44F1-A786-903A059CE0FC}"/>
    <cellStyle name="Hyperlink Parcurs" xfId="254" xr:uid="{4DF81E37-F658-4CA1-89A5-413F84B3D410}"/>
    <cellStyle name="Ieșire" xfId="255" xr:uid="{7D3F62F3-5572-4CC8-8B44-02AECD27F611}"/>
    <cellStyle name="Input [yellow]" xfId="256" xr:uid="{475B4270-3A6D-438C-AD6A-77641DD38714}"/>
    <cellStyle name="Input [yellow] 2" xfId="257" xr:uid="{84DAD043-8329-45D1-AB09-7AA46C327B45}"/>
    <cellStyle name="Input 10" xfId="258" xr:uid="{C4BC51DA-652B-4142-A45F-3436FCD2C002}"/>
    <cellStyle name="Input 100" xfId="259" xr:uid="{0DA99BAB-47B5-4D47-95B9-BBAD15D5C840}"/>
    <cellStyle name="Input 101" xfId="260" xr:uid="{10941A59-F2D7-4C58-8184-A6F20D3814A5}"/>
    <cellStyle name="Input 102" xfId="261" xr:uid="{1640698A-9B6A-466C-8C7C-729D190099B1}"/>
    <cellStyle name="Input 103" xfId="262" xr:uid="{FB6072EB-0C89-4411-B272-E632D9ED66BF}"/>
    <cellStyle name="Input 104" xfId="263" xr:uid="{8E673C85-8F95-44CC-BD0D-3354CE2FE084}"/>
    <cellStyle name="Input 105" xfId="264" xr:uid="{7FB259B6-C94B-4F25-9F8C-5346300D0DF5}"/>
    <cellStyle name="Input 106" xfId="265" xr:uid="{F377F48B-2DCE-4180-845A-321228B016EA}"/>
    <cellStyle name="Input 107" xfId="266" xr:uid="{EF104C3B-41DF-4C10-89DC-1991A078A7B4}"/>
    <cellStyle name="Input 108" xfId="267" xr:uid="{90A8A841-02CC-4BCD-8A30-D7CCF8762E23}"/>
    <cellStyle name="Input 109" xfId="268" xr:uid="{DADB8021-C8BB-412B-8458-4C8076462246}"/>
    <cellStyle name="Input 11" xfId="269" xr:uid="{FD7B668B-C500-4286-A774-3A665024C495}"/>
    <cellStyle name="Input 110" xfId="270" xr:uid="{A5C8D904-7944-4C6D-A748-FEADC3B41DEE}"/>
    <cellStyle name="Input 111" xfId="271" xr:uid="{C35949F6-B0C3-4443-9680-9517C4082E62}"/>
    <cellStyle name="Input 112" xfId="272" xr:uid="{338F621F-26DC-4379-B352-7FD683AFFFCD}"/>
    <cellStyle name="Input 113" xfId="273" xr:uid="{C76EF11F-BFF1-49BD-BB93-AEA1B4D3D408}"/>
    <cellStyle name="Input 114" xfId="274" xr:uid="{CA75BA41-7FB6-4567-B7AF-0784F34C6807}"/>
    <cellStyle name="Input 115" xfId="275" xr:uid="{2A97CA69-9BA3-4CF1-BABF-5A2B12953737}"/>
    <cellStyle name="Input 116" xfId="276" xr:uid="{5737351D-34DB-4678-B640-57B897367849}"/>
    <cellStyle name="Input 117" xfId="277" xr:uid="{045F08AC-0823-4267-9747-AD2D354087AB}"/>
    <cellStyle name="Input 118" xfId="278" xr:uid="{87F45317-82F8-43B6-9222-6959F1DAF31C}"/>
    <cellStyle name="Input 119" xfId="279" xr:uid="{A80C0066-C192-4F25-92F8-8CC30D2318ED}"/>
    <cellStyle name="Input 12" xfId="280" xr:uid="{5416DA56-8635-41CA-AC04-8838DCC841F4}"/>
    <cellStyle name="Input 120" xfId="281" xr:uid="{2528B8B9-A62D-4A1D-8BC2-E8BCC0DE9A35}"/>
    <cellStyle name="Input 121" xfId="282" xr:uid="{9043A26C-577F-45C1-96B6-CCB06271F173}"/>
    <cellStyle name="Input 122" xfId="283" xr:uid="{499189BB-F6F1-46A5-AC41-9E45589C7C1A}"/>
    <cellStyle name="Input 123" xfId="284" xr:uid="{43395B34-6AFB-4D29-898A-935EC53E490A}"/>
    <cellStyle name="Input 124" xfId="285" xr:uid="{E80822D2-C8C1-4577-9D9A-997D9DE877E4}"/>
    <cellStyle name="Input 125" xfId="286" xr:uid="{9DE891FC-F300-4F73-94E4-F716231DB1BB}"/>
    <cellStyle name="Input 126" xfId="287" xr:uid="{B0AC684A-2058-4E3D-85C1-F58290407BE2}"/>
    <cellStyle name="Input 127" xfId="288" xr:uid="{CCA5F3FE-2E28-4A79-95D0-7D6A4ED1AD5B}"/>
    <cellStyle name="Input 128" xfId="289" xr:uid="{2F25B13C-CE44-462E-86FC-B77C0B340099}"/>
    <cellStyle name="Input 129" xfId="290" xr:uid="{9CCB4724-5B0F-4148-8C4E-6369ABBED345}"/>
    <cellStyle name="Input 13" xfId="291" xr:uid="{3341AB21-1B09-4CCA-83CA-05BB9207F344}"/>
    <cellStyle name="Input 130" xfId="292" xr:uid="{32F7F55B-B201-4C05-B52A-E434A120D884}"/>
    <cellStyle name="Input 131" xfId="293" xr:uid="{062A31A0-B87C-45A0-96F8-BF416A818C5E}"/>
    <cellStyle name="Input 132" xfId="294" xr:uid="{807F1BCF-8375-4CDF-B032-E254092F9FD9}"/>
    <cellStyle name="Input 133" xfId="295" xr:uid="{28BDC50A-8AE0-4A1E-9367-D27F51EE4B42}"/>
    <cellStyle name="Input 134" xfId="296" xr:uid="{084CF61C-2AFA-4B28-A738-4F323C0984E7}"/>
    <cellStyle name="Input 135" xfId="297" xr:uid="{B85BA5A2-FF0C-4C53-AC25-0D57384E10AF}"/>
    <cellStyle name="Input 136" xfId="298" xr:uid="{F3BE6912-9324-49C5-9238-9CF6E18E6CE4}"/>
    <cellStyle name="Input 137" xfId="299" xr:uid="{79B07237-5224-4EDE-A6F5-3F78C4B84C8B}"/>
    <cellStyle name="Input 138" xfId="300" xr:uid="{B052B4DB-C342-47BF-BE6E-C267664AB7FD}"/>
    <cellStyle name="Input 139" xfId="301" xr:uid="{01FE2ED7-306A-4D58-BE05-4169945E7907}"/>
    <cellStyle name="Input 14" xfId="302" xr:uid="{10549DCB-B381-48B0-83F0-F352FCFB54DA}"/>
    <cellStyle name="Input 140" xfId="303" xr:uid="{946B9CCF-EAC0-4318-AD27-6E2336326C2B}"/>
    <cellStyle name="Input 141" xfId="304" xr:uid="{B347825B-8332-4E05-84C8-BC34A417BBD9}"/>
    <cellStyle name="Input 142" xfId="305" xr:uid="{AC30BE11-BB19-4805-80E7-6C54C87614C8}"/>
    <cellStyle name="Input 143" xfId="306" xr:uid="{0C9BACA1-6A54-4CC3-88F4-2C5BCBDEB90D}"/>
    <cellStyle name="Input 144" xfId="307" xr:uid="{A2FBC24E-AED0-4130-8FE4-EE722EA7A444}"/>
    <cellStyle name="Input 145" xfId="308" xr:uid="{7AD659BA-411C-4B84-B95F-DAF52A5E869B}"/>
    <cellStyle name="Input 146" xfId="309" xr:uid="{A29C4CF7-88D5-48DD-9ABC-33F0817FD5D4}"/>
    <cellStyle name="Input 147" xfId="310" xr:uid="{E3DCEDD7-CE13-4E4A-AB1A-5C4D42B3F884}"/>
    <cellStyle name="Input 148" xfId="311" xr:uid="{FAC7DC1F-98BB-4578-A813-DD10E6872FA4}"/>
    <cellStyle name="Input 149" xfId="312" xr:uid="{A59C2F29-7CF2-4EC0-9CE8-E8FE43F4EDD3}"/>
    <cellStyle name="Input 15" xfId="313" xr:uid="{A5DE50AD-3EF1-408A-B596-76B5F34BB619}"/>
    <cellStyle name="Input 150" xfId="314" xr:uid="{233BF2FA-395F-4720-8A22-9BB639BC9CB5}"/>
    <cellStyle name="Input 151" xfId="315" xr:uid="{7FA6CE61-FA40-47F3-87B4-1B7AA8CEC4BD}"/>
    <cellStyle name="Input 152" xfId="316" xr:uid="{1FACAC67-ACDA-4EF6-8392-A522BABBFADC}"/>
    <cellStyle name="Input 153" xfId="317" xr:uid="{4CEF864C-ECF6-416E-BBBC-3E0C1155D367}"/>
    <cellStyle name="Input 154" xfId="318" xr:uid="{38A7A30D-04AC-4AA0-9680-5387A963FF6E}"/>
    <cellStyle name="Input 155" xfId="319" xr:uid="{90F818C8-3530-4650-BAD7-B8242D31CAF6}"/>
    <cellStyle name="Input 156" xfId="320" xr:uid="{CC0A3AA7-976D-4704-97C3-0BB2B92D278D}"/>
    <cellStyle name="Input 157" xfId="321" xr:uid="{A157B713-AD74-4AF5-9436-D78C0310E1DD}"/>
    <cellStyle name="Input 158" xfId="322" xr:uid="{FD91BCAD-147C-426E-A04C-E284E9402112}"/>
    <cellStyle name="Input 159" xfId="323" xr:uid="{7D2C822A-6E39-455C-9420-7C2D975906F7}"/>
    <cellStyle name="Input 16" xfId="324" xr:uid="{B701086D-DBBD-4412-AF43-9633E1020FB2}"/>
    <cellStyle name="Input 160" xfId="325" xr:uid="{C6CBEB5B-D42D-41F9-932B-A314C4B65E84}"/>
    <cellStyle name="Input 161" xfId="326" xr:uid="{8417C6AE-46CB-47DB-8929-A8B52FF4BBCB}"/>
    <cellStyle name="Input 162" xfId="327" xr:uid="{20774C34-F83F-4303-8745-A400D802F7C9}"/>
    <cellStyle name="Input 163" xfId="1299" xr:uid="{706E61B2-9AAC-4827-868C-1221CB7593E3}"/>
    <cellStyle name="Input 164" xfId="1305" xr:uid="{96F67E33-8F9F-4635-B7F0-9DC421A40DED}"/>
    <cellStyle name="Input 17" xfId="328" xr:uid="{A7BB9F3C-1B50-4900-8101-A6549AE50054}"/>
    <cellStyle name="Input 18" xfId="329" xr:uid="{8C571A5D-1808-4F01-AC2C-AEDF9EE49BF8}"/>
    <cellStyle name="Input 19" xfId="330" xr:uid="{C21CD60C-4605-406F-9ABF-DC9A3CA4358B}"/>
    <cellStyle name="Input 2" xfId="331" xr:uid="{F1AA5098-6F93-4DEE-9870-0E709CAF7B48}"/>
    <cellStyle name="Input 2 2" xfId="332" xr:uid="{0D79D556-5FF4-4672-A3D4-2AE52EDC56DA}"/>
    <cellStyle name="Input 20" xfId="333" xr:uid="{D6A191B1-D38D-4302-B737-93C6109F86A0}"/>
    <cellStyle name="Input 21" xfId="334" xr:uid="{0B31AA32-D22C-4165-B751-65E79A05444C}"/>
    <cellStyle name="Input 22" xfId="335" xr:uid="{F34F871D-268E-40FC-A36D-2055C5E80B59}"/>
    <cellStyle name="Input 23" xfId="336" xr:uid="{2011FC83-AF14-410C-BA17-043CD2D5FD66}"/>
    <cellStyle name="Input 24" xfId="337" xr:uid="{9E433015-DF79-484A-9828-95DC97B0B9B1}"/>
    <cellStyle name="Input 25" xfId="338" xr:uid="{251D0452-72A9-4536-A95F-CA1EDEA69656}"/>
    <cellStyle name="Input 26" xfId="339" xr:uid="{5CC82251-FA36-41F7-92B1-524983CFBC34}"/>
    <cellStyle name="Input 27" xfId="340" xr:uid="{7E659530-7361-4469-ABE5-1A8AD68B5D68}"/>
    <cellStyle name="Input 28" xfId="341" xr:uid="{6490CCB5-CDE3-4BC1-84CA-857861AE4815}"/>
    <cellStyle name="Input 29" xfId="342" xr:uid="{CB6148C8-6E46-4D21-B75B-25C1188B7344}"/>
    <cellStyle name="Input 3" xfId="343" xr:uid="{01A53CC7-6A2F-4880-81F0-779A5C52D17C}"/>
    <cellStyle name="Input 30" xfId="344" xr:uid="{E26D55FC-7576-48AC-A600-1B3270119962}"/>
    <cellStyle name="Input 31" xfId="345" xr:uid="{59976DE1-7057-4DCF-9B2F-5502F451E0AD}"/>
    <cellStyle name="Input 32" xfId="346" xr:uid="{D653BD15-3981-4D65-B6B9-0B31BC9CE1A3}"/>
    <cellStyle name="Input 33" xfId="347" xr:uid="{A05DDE8C-9E9F-46EA-AEB0-887BCD514101}"/>
    <cellStyle name="Input 34" xfId="348" xr:uid="{95B09701-61D8-4764-9D48-7F1BDC4236D1}"/>
    <cellStyle name="Input 35" xfId="349" xr:uid="{9EE134EF-8F65-48E4-AF38-12480D082F0A}"/>
    <cellStyle name="Input 36" xfId="350" xr:uid="{4C0FED79-121A-47FC-AED0-3F834A6F8AD2}"/>
    <cellStyle name="Input 37" xfId="351" xr:uid="{BC8BAF08-B3DE-4EBE-B65C-56FBD59EA9D9}"/>
    <cellStyle name="Input 38" xfId="352" xr:uid="{97DFE60E-B078-4829-9E00-ECC1463AFB10}"/>
    <cellStyle name="Input 39" xfId="353" xr:uid="{7EE73E33-F314-4C91-B819-DEFAE92CC1B3}"/>
    <cellStyle name="Input 4" xfId="354" xr:uid="{2540C637-800C-4C38-857E-2C2022273A71}"/>
    <cellStyle name="Input 40" xfId="355" xr:uid="{B59BB678-9E4E-44D2-8B5A-65C7983CE583}"/>
    <cellStyle name="Input 41" xfId="356" xr:uid="{22C3181B-4932-4525-ACCE-0220D9340124}"/>
    <cellStyle name="Input 42" xfId="357" xr:uid="{36DE4557-3B4A-44A5-9E1B-09D253088DE4}"/>
    <cellStyle name="Input 43" xfId="358" xr:uid="{5CA4FD0D-2A8A-48CE-BBE3-88298864EE25}"/>
    <cellStyle name="Input 44" xfId="359" xr:uid="{8813579F-B9AC-4DD0-9271-BAF0B499AA5D}"/>
    <cellStyle name="Input 45" xfId="360" xr:uid="{254D3F24-EC2F-499F-9A38-399C38CC3D58}"/>
    <cellStyle name="Input 46" xfId="361" xr:uid="{91F9EC08-58B1-4126-9E25-EB36BF272313}"/>
    <cellStyle name="Input 47" xfId="362" xr:uid="{424DD586-691D-497F-885E-98ABA120BE34}"/>
    <cellStyle name="Input 48" xfId="363" xr:uid="{C3CB89F3-DB10-49C9-82D3-63390F1587EC}"/>
    <cellStyle name="Input 49" xfId="364" xr:uid="{9702097F-5148-4CC9-B1C9-7ED34120A448}"/>
    <cellStyle name="Input 5" xfId="365" xr:uid="{3F22162E-83B2-4C00-8F2E-B978E45A91D6}"/>
    <cellStyle name="Input 50" xfId="366" xr:uid="{9519AFEB-77B8-4302-AAF1-57A2E177A74D}"/>
    <cellStyle name="Input 51" xfId="367" xr:uid="{54706F4A-282D-460C-A6D1-7CF5F1777602}"/>
    <cellStyle name="Input 52" xfId="368" xr:uid="{5E7EA9E2-5092-48EB-BA99-713A621D3ADD}"/>
    <cellStyle name="Input 53" xfId="369" xr:uid="{61C6A753-62CA-4E31-88E0-ED8B3B85D50C}"/>
    <cellStyle name="Input 54" xfId="370" xr:uid="{9E785855-A1CE-4CF1-B1FD-D424F6792215}"/>
    <cellStyle name="Input 55" xfId="371" xr:uid="{86975E06-14B7-440A-9397-32307287E643}"/>
    <cellStyle name="Input 56" xfId="372" xr:uid="{37D63924-AD5E-4958-886D-096B4E5C6047}"/>
    <cellStyle name="Input 57" xfId="373" xr:uid="{A777655A-8E26-48D9-8211-019ED628C510}"/>
    <cellStyle name="Input 58" xfId="374" xr:uid="{7AA9618E-3A6A-4D1D-B7B1-1A58D705D642}"/>
    <cellStyle name="Input 59" xfId="375" xr:uid="{80DE11C7-116F-4CD8-A678-6860D79C46F9}"/>
    <cellStyle name="Input 6" xfId="376" xr:uid="{FDC116AE-9949-4449-9603-C9FEA111CAD8}"/>
    <cellStyle name="Input 60" xfId="377" xr:uid="{1D23E207-74C2-4532-B542-E0F9E8F4EABE}"/>
    <cellStyle name="Input 61" xfId="378" xr:uid="{5FF54045-CAEF-4E6B-8083-68B59643D8FD}"/>
    <cellStyle name="Input 62" xfId="379" xr:uid="{87ADA044-7498-4556-AB5F-895DB063E60B}"/>
    <cellStyle name="Input 63" xfId="380" xr:uid="{18AF40E7-61D5-40EB-B80E-9A2A63DC1CE5}"/>
    <cellStyle name="Input 64" xfId="381" xr:uid="{B3D36DB5-A2B9-40A5-97BE-B9F01EF1DA6B}"/>
    <cellStyle name="Input 65" xfId="382" xr:uid="{DBCABD9C-FF2B-45E5-813F-03EED17A0C11}"/>
    <cellStyle name="Input 66" xfId="383" xr:uid="{C58D3B97-0090-4063-900E-E25935C2DEDC}"/>
    <cellStyle name="Input 67" xfId="384" xr:uid="{2DF53164-98EE-4032-89DD-8A5BC3C4DDB3}"/>
    <cellStyle name="Input 68" xfId="385" xr:uid="{58EC60DE-0FDE-4675-9267-5A6EE4B92798}"/>
    <cellStyle name="Input 69" xfId="386" xr:uid="{02365CAB-50EA-44A3-9D65-694D8EC0B37B}"/>
    <cellStyle name="Input 7" xfId="387" xr:uid="{DE882E41-40A4-425A-A5AB-BBE214B7D1C1}"/>
    <cellStyle name="Input 70" xfId="388" xr:uid="{43DB4B46-E3D7-4075-9E8E-76327DFA146D}"/>
    <cellStyle name="Input 71" xfId="389" xr:uid="{0E0CB76B-8544-4E9D-9BBE-9176583984D2}"/>
    <cellStyle name="Input 72" xfId="390" xr:uid="{3D4B9BA8-119D-4A0F-BE74-4F89E70CEE4E}"/>
    <cellStyle name="Input 73" xfId="391" xr:uid="{B8A1C8F4-CB85-4504-9172-E30B5459EE94}"/>
    <cellStyle name="Input 74" xfId="392" xr:uid="{CD97F5BB-3AD1-4B30-AD7C-8EDAEF889DCF}"/>
    <cellStyle name="Input 75" xfId="393" xr:uid="{2FC0C9F3-0BED-4A5F-AE04-89B96703C435}"/>
    <cellStyle name="Input 76" xfId="394" xr:uid="{BBE7192C-1171-45A4-B3D8-B09A96FD0B2F}"/>
    <cellStyle name="Input 77" xfId="395" xr:uid="{074BD941-42EB-4C41-8B2B-E7E1C537DEAE}"/>
    <cellStyle name="Input 78" xfId="396" xr:uid="{20477E42-8968-403C-8D00-3340F036CFCA}"/>
    <cellStyle name="Input 79" xfId="397" xr:uid="{FCFE877E-16BC-4F87-BFAC-F441FDEC72F7}"/>
    <cellStyle name="Input 8" xfId="398" xr:uid="{3B0E58A7-7625-4215-8025-EF884DD0394B}"/>
    <cellStyle name="Input 80" xfId="399" xr:uid="{C692956A-6015-40EE-BF19-1C2F3A7DAEA4}"/>
    <cellStyle name="Input 81" xfId="400" xr:uid="{60E56611-19F8-4E2C-9997-5810CA52A862}"/>
    <cellStyle name="Input 82" xfId="401" xr:uid="{581E1562-075A-4690-AB71-5B57AED26E37}"/>
    <cellStyle name="Input 83" xfId="402" xr:uid="{C11E2482-08DB-43BA-B4FC-73A6B89BD71C}"/>
    <cellStyle name="Input 84" xfId="403" xr:uid="{F30BA827-069F-496F-82B8-CAF485E31293}"/>
    <cellStyle name="Input 85" xfId="404" xr:uid="{D827249D-320A-4155-9E9B-A8F520146EFD}"/>
    <cellStyle name="Input 86" xfId="405" xr:uid="{CCEF964F-F71B-4899-B4AD-C8C5BC6707D3}"/>
    <cellStyle name="Input 87" xfId="406" xr:uid="{36F608AF-FFC4-41E3-8E9F-BE2BCD8BF5DE}"/>
    <cellStyle name="Input 88" xfId="407" xr:uid="{483CCC77-23DF-4B9C-9092-E38FCEF2A06D}"/>
    <cellStyle name="Input 89" xfId="408" xr:uid="{71F474E2-D2D1-4DDA-944C-38C6076BE1B5}"/>
    <cellStyle name="Input 9" xfId="409" xr:uid="{BD9FAF85-33A2-4F15-9260-6D39B61227ED}"/>
    <cellStyle name="Input 90" xfId="410" xr:uid="{2B37B594-6876-4B45-9645-E075C3477C2F}"/>
    <cellStyle name="Input 91" xfId="411" xr:uid="{AC7C24DC-0499-4975-B5C9-1C439B290B0E}"/>
    <cellStyle name="Input 92" xfId="412" xr:uid="{EDCC3055-EBE8-4F3A-B50E-96A11C189933}"/>
    <cellStyle name="Input 93" xfId="413" xr:uid="{15906226-493A-48C7-887A-6CCEC3DC01E8}"/>
    <cellStyle name="Input 94" xfId="414" xr:uid="{3F41F101-FCBC-40A6-94BE-99E9610774B5}"/>
    <cellStyle name="Input 95" xfId="415" xr:uid="{A90C336E-2425-431C-8CCF-B5AA36896E89}"/>
    <cellStyle name="Input 96" xfId="416" xr:uid="{05F8E94D-3D71-4B6F-9B2B-6E7BE4A45CDA}"/>
    <cellStyle name="Input 97" xfId="417" xr:uid="{172E6D90-4EA3-4043-ACEA-242A10B905DA}"/>
    <cellStyle name="Input 98" xfId="418" xr:uid="{562F4EC8-5792-4765-B189-DEB67CB3EB64}"/>
    <cellStyle name="Input 99" xfId="419" xr:uid="{7344B4AA-4AAA-4304-9762-1859E9360B2E}"/>
    <cellStyle name="Intrare" xfId="420" xr:uid="{09317629-F111-44A2-B797-B9165B0346A6}"/>
    <cellStyle name="Lei" xfId="421" xr:uid="{F6DD9C94-98A8-4E5A-B9CF-9C554D83EC17}"/>
    <cellStyle name="Lei [0]" xfId="422" xr:uid="{948E739C-03ED-4B86-97D1-66D4518F2DB5}"/>
    <cellStyle name="Lei [0] 2" xfId="423" xr:uid="{20659626-6A4D-4756-A341-BC1866070756}"/>
    <cellStyle name="Lei 10" xfId="424" xr:uid="{AA00C171-0883-4ABB-8D88-0B6C080EEDFB}"/>
    <cellStyle name="Lei 11" xfId="425" xr:uid="{D0ED5DBD-C837-4B35-8C71-8817C10701F5}"/>
    <cellStyle name="Lei 12" xfId="426" xr:uid="{B853FB86-6C12-4955-9377-130D9090538F}"/>
    <cellStyle name="Lei 13" xfId="912" xr:uid="{D81B95F4-6FAA-47E7-927E-FB98D07CEFB3}"/>
    <cellStyle name="Lei 14" xfId="953" xr:uid="{1E7652D3-86AF-4FEC-8DD3-5E7F7E2F5C29}"/>
    <cellStyle name="Lei 15" xfId="1065" xr:uid="{7F6A8CFA-AE5B-4631-A4EA-9FDD42B65A6E}"/>
    <cellStyle name="Lei 16" xfId="1064" xr:uid="{005D58ED-1D49-4606-B1F8-A04666C8B217}"/>
    <cellStyle name="Lei 17" xfId="1063" xr:uid="{7EEB9EEA-223F-40CD-B71D-225AA8983EA8}"/>
    <cellStyle name="Lei 18" xfId="1166" xr:uid="{1380FFC5-CF05-450C-A0D6-08F3ABF980EA}"/>
    <cellStyle name="Lei 19" xfId="1106" xr:uid="{7D42ECEE-6D23-4867-B8DF-60B53F4E788A}"/>
    <cellStyle name="Lei 2" xfId="427" xr:uid="{D4D72E8F-61EA-4541-8170-EC2E21765359}"/>
    <cellStyle name="Lei 20" xfId="1357" xr:uid="{D009501F-354F-4230-8CC5-B374C6484244}"/>
    <cellStyle name="Lei 21" xfId="1367" xr:uid="{277A2267-D99F-4216-9AB9-B6D80C416C3F}"/>
    <cellStyle name="Lei 22" xfId="1594" xr:uid="{8F190547-AFD5-497A-A5FC-00F85814F49A}"/>
    <cellStyle name="Lei 23" xfId="1386" xr:uid="{4D360A3E-6B86-44F2-8A1E-4B039B268639}"/>
    <cellStyle name="Lei 24" xfId="1343" xr:uid="{7356F26F-77CA-4A45-8795-759A7EAEB1EB}"/>
    <cellStyle name="Lei 25" xfId="1373" xr:uid="{8BB2E09D-B76A-4848-98B9-C7789425CF72}"/>
    <cellStyle name="Lei 26" xfId="1350" xr:uid="{1DC511FB-4405-419B-84DA-1B52378E1EA7}"/>
    <cellStyle name="Lei 27" xfId="1364" xr:uid="{C7DE0DF8-1C33-4E90-95ED-C5D2C33195DD}"/>
    <cellStyle name="Lei 28" xfId="1591" xr:uid="{8E2EDD2A-8521-47D8-BAD7-03BA3F243175}"/>
    <cellStyle name="Lei 29" xfId="1380" xr:uid="{6DC2965A-8488-4E74-8074-EF3B378CECBE}"/>
    <cellStyle name="Lei 3" xfId="428" xr:uid="{E19B07C3-8EAC-4329-BAC5-CFB5BE5BD270}"/>
    <cellStyle name="Lei 30" xfId="1348" xr:uid="{2DA46A46-5D8D-4270-BD8A-FF38F9A56EE4}"/>
    <cellStyle name="Lei 31" xfId="1368" xr:uid="{E8EE95DC-0A11-44B8-8794-D8CE0FC6AE03}"/>
    <cellStyle name="Lei 32" xfId="1600" xr:uid="{BEDD0698-9642-4BA4-95A2-065B046A24D7}"/>
    <cellStyle name="Lei 33" xfId="1356" xr:uid="{B4602167-B80B-42D5-BA1B-6814F9C8B13E}"/>
    <cellStyle name="Lei 34" xfId="1181" xr:uid="{8427FA6E-6766-426A-9DDF-7DE9329E7EAC}"/>
    <cellStyle name="Lei 35" xfId="1183" xr:uid="{997B9069-28FC-42FC-919B-99962F8212A0}"/>
    <cellStyle name="Lei 4" xfId="429" xr:uid="{AEBCE9FD-BB54-469E-BE59-5FB861EFCD1F}"/>
    <cellStyle name="Lei 5" xfId="430" xr:uid="{DDAC7B04-F638-4080-B122-2E404C977A0B}"/>
    <cellStyle name="Lei 6" xfId="431" xr:uid="{0468205B-CE05-4BEB-A6D6-2301A36C7459}"/>
    <cellStyle name="Lei 7" xfId="432" xr:uid="{357D0576-C75F-450A-8D22-17D9D6AF02B2}"/>
    <cellStyle name="Lei 8" xfId="433" xr:uid="{C47BF509-6FCE-40D0-A977-CFB3ADD887CD}"/>
    <cellStyle name="Lei 9" xfId="434" xr:uid="{355DCC61-6396-4106-A5B6-510811D5099C}"/>
    <cellStyle name="Lei_1_4R2_Italstrade_Sept_06" xfId="435" xr:uid="{A7CCA2B8-CDBD-4CF9-B9A6-8D640199FB61}"/>
    <cellStyle name="Link Currency (0)" xfId="436" xr:uid="{A92E3A9D-E4A5-400F-AAE1-D83EF8D98FEB}"/>
    <cellStyle name="Link Currency (2)" xfId="437" xr:uid="{43A77D0E-240E-4374-A0EE-B1ECC847CB3B}"/>
    <cellStyle name="Link Units (0)" xfId="438" xr:uid="{B2EB1538-B31B-48DF-B901-374D1703E269}"/>
    <cellStyle name="Link Units (1)" xfId="439" xr:uid="{4A7AA63C-558B-4803-8FE2-42770C6F59C5}"/>
    <cellStyle name="Link Units (2)" xfId="440" xr:uid="{DDD39572-745B-46D5-8704-41584DAF2F72}"/>
    <cellStyle name="Linked Cell 2" xfId="441" xr:uid="{415064B8-E6F4-4D8C-B8BB-9545353BAB5F}"/>
    <cellStyle name="Linked Cell 2 2" xfId="442" xr:uid="{FF645EB8-D8B0-410B-8E1E-7BFDA3306495}"/>
    <cellStyle name="Linked Cell 3" xfId="443" xr:uid="{392DF174-009F-4D28-AF23-4BBD82D88DB8}"/>
    <cellStyle name="Migliaia (0)_3ASSICsplit (2)" xfId="444" xr:uid="{02796284-36BB-415F-AA2C-FD0723194278}"/>
    <cellStyle name="Migliaia [0]_Situazione LIC" xfId="445" xr:uid="{39066CAD-185E-48CE-A8D1-26F625C140FE}"/>
    <cellStyle name="Migliaia 2" xfId="446" xr:uid="{71B9A543-053D-4270-84E9-BFEFADC27AFC}"/>
    <cellStyle name="Migliaia 3" xfId="447" xr:uid="{22438598-20F5-415B-BFFC-A124ED5070A2}"/>
    <cellStyle name="Migliaia 3 2" xfId="1359" xr:uid="{52B99AD8-1955-425B-8122-DF95627A1163}"/>
    <cellStyle name="Migliaia_3ASSICsplit (2)" xfId="448" xr:uid="{7E9E6969-1A03-4C17-B5F7-A53A21440E46}"/>
    <cellStyle name="Neutral 2" xfId="449" xr:uid="{1E35AE23-5E0D-4318-B938-A3EB57083E12}"/>
    <cellStyle name="Neutral 2 2" xfId="450" xr:uid="{B1CA562A-79B8-45D8-A08C-E39F48E55F3B}"/>
    <cellStyle name="Neutral 3" xfId="451" xr:uid="{B2A5EEAB-551E-473F-B40C-07C5204F9028}"/>
    <cellStyle name="Neutral 3 2" xfId="452" xr:uid="{59877060-8C44-4485-8AE7-FBBA77AF49DB}"/>
    <cellStyle name="Neutru" xfId="453" xr:uid="{5A2D3310-6B5E-42BC-A758-C379CBDA3501}"/>
    <cellStyle name="Non_definito" xfId="454" xr:uid="{3FB65BE6-6E4E-4C9D-A36A-D62F6FD6019D}"/>
    <cellStyle name="Normal" xfId="0" builtinId="0"/>
    <cellStyle name="Normal - Style1" xfId="455" xr:uid="{40475D8E-A5A2-4691-8D30-F9F634CC29AD}"/>
    <cellStyle name="Normal 10" xfId="456" xr:uid="{591C9690-2E63-4A1C-B43F-EFCDB3DC7295}"/>
    <cellStyle name="Normal 10 2" xfId="457" xr:uid="{F855C9C7-2A30-4631-9BD6-9E1421B7002C}"/>
    <cellStyle name="Normal 10 2 2" xfId="1363" xr:uid="{326740AC-A796-43B5-88E9-2DD8E25D0358}"/>
    <cellStyle name="Normal 10 3" xfId="458" xr:uid="{B92CCF87-E071-4CAF-B304-5F5E133C37BA}"/>
    <cellStyle name="Normal 10 4" xfId="913" xr:uid="{D2A2F3B9-59B3-4742-8220-5FE2C446E548}"/>
    <cellStyle name="Normal 10 4 10" xfId="1168" xr:uid="{85EF98F3-91F9-4394-BA26-F94E6E20C199}"/>
    <cellStyle name="Normal 10 4 10 2" xfId="1586" xr:uid="{E95A2DCF-C72D-4C10-AF70-44B243EC5B6B}"/>
    <cellStyle name="Normal 10 4 11" xfId="1172" xr:uid="{E2BBAC28-B5F4-418D-A2C4-3FA7F178D2E7}"/>
    <cellStyle name="Normal 10 4 12" xfId="1222" xr:uid="{E14FB7A7-C87F-4E28-82DB-61AFA17E0FA7}"/>
    <cellStyle name="Normal 10 4 13" xfId="1609" xr:uid="{87C703AD-668A-4EE2-9F4D-8A53351684B9}"/>
    <cellStyle name="Normal 10 4 14" xfId="1613" xr:uid="{617DA115-3AF9-48A1-9F3A-9773C6584856}"/>
    <cellStyle name="Normal 10 4 15" xfId="1617" xr:uid="{BA53AFD5-88DF-41AE-B51C-6AC3A5155D80}"/>
    <cellStyle name="Normal 10 4 2" xfId="990" xr:uid="{524A9053-D541-446C-A6FF-F5B0CF56A491}"/>
    <cellStyle name="Normal 10 4 2 2" xfId="1439" xr:uid="{6D4F173F-C090-4FFA-B583-03C9596876A7}"/>
    <cellStyle name="Normal 10 4 3" xfId="1029" xr:uid="{5D0141EB-1727-442E-9C42-9B6C507C5BEC}"/>
    <cellStyle name="Normal 10 4 3 2" xfId="1478" xr:uid="{7C20AA29-A3F5-426E-8AFE-65FFA7D63ADE}"/>
    <cellStyle name="Normal 10 4 4" xfId="1032" xr:uid="{0C4EDCEA-31EF-4AE9-BBEA-A8F80E0968C4}"/>
    <cellStyle name="Normal 10 4 4 2" xfId="1162" xr:uid="{88FDB963-233F-453A-B309-EFE39F302FDD}"/>
    <cellStyle name="Normal 10 4 4 2 2" xfId="1584" xr:uid="{70823ED2-EF48-4BD5-8BAF-691007047031}"/>
    <cellStyle name="Normal 10 4 4 3" xfId="1269" xr:uid="{A76E7516-9541-4C15-9F86-E616E6960CDE}"/>
    <cellStyle name="Normal 10 4 5" xfId="1041" xr:uid="{09643F52-B6E8-41F8-B64A-AA98C8E3DFAA}"/>
    <cellStyle name="Normal 10 4 5 2" xfId="1486" xr:uid="{9F8A8B61-E230-4CF5-A28A-5C409519CC5E}"/>
    <cellStyle name="Normal 10 4 6" xfId="1045" xr:uid="{05B20606-A449-4EC5-B1A9-88C3392BE7A9}"/>
    <cellStyle name="Normal 10 4 6 2" xfId="1490" xr:uid="{0A1791FB-F910-4929-892F-BDBC39CA5437}"/>
    <cellStyle name="Normal 10 4 7" xfId="1049" xr:uid="{F05B7DF2-9E6D-443D-B189-85EA77B85116}"/>
    <cellStyle name="Normal 10 4 7 2" xfId="1494" xr:uid="{5FC0CB19-A52B-439A-BE13-568DB17FA204}"/>
    <cellStyle name="Normal 10 4 8" xfId="1053" xr:uid="{1D2DF12E-1449-4C18-8DDD-96AE4E2AD7E0}"/>
    <cellStyle name="Normal 10 4 8 2" xfId="1498" xr:uid="{110F361A-CF17-48BF-B260-08C9C65DFB5E}"/>
    <cellStyle name="Normal 10 4 9" xfId="1111" xr:uid="{FAC2EBFB-A85B-4F56-A5DB-4C0205AD37B4}"/>
    <cellStyle name="Normal 10 4 9 2" xfId="1539" xr:uid="{69050482-2746-4D72-95AD-6172A50A5171}"/>
    <cellStyle name="Normal 10 5" xfId="954" xr:uid="{1D753A17-FA73-4795-943B-13065C9507B4}"/>
    <cellStyle name="Normal 10 5 2" xfId="1403" xr:uid="{C9A8F4EE-7CB0-4487-9BB2-EAD40B9CFBDD}"/>
    <cellStyle name="Normal 10 6" xfId="1066" xr:uid="{579C3FDE-FB7C-4A03-BA07-0C6A3B683879}"/>
    <cellStyle name="Normal 10 6 2" xfId="1502" xr:uid="{C260D2C4-7066-4606-B2A3-F7ADDC478EE2}"/>
    <cellStyle name="Normal 10 7" xfId="1182" xr:uid="{9A89D1F5-3CC5-4FBD-AD12-D6FB88E9E524}"/>
    <cellStyle name="Normal 100" xfId="459" xr:uid="{A8EFBE91-77FE-432F-895A-272D9BB07E72}"/>
    <cellStyle name="Normal 101" xfId="460" xr:uid="{1C64B253-782E-4CF3-BA9E-F6693B8AB4E2}"/>
    <cellStyle name="Normal 102" xfId="461" xr:uid="{98ECD8C0-1072-4341-A4E9-50757C32189F}"/>
    <cellStyle name="Normal 103" xfId="462" xr:uid="{1926DF81-3E35-47A0-8787-C4B9C84E884C}"/>
    <cellStyle name="Normal 104" xfId="463" xr:uid="{F32CC508-0BE7-4538-98A5-EAA21106917F}"/>
    <cellStyle name="Normal 105" xfId="464" xr:uid="{E91006AF-06F3-4A94-9FB4-10B28A807315}"/>
    <cellStyle name="Normal 106" xfId="465" xr:uid="{93C557C1-A56A-438A-A8BA-B86DAED85F7D}"/>
    <cellStyle name="Normal 107" xfId="466" xr:uid="{9CAB6DA4-DF4B-4368-AEDF-48B402B86A5E}"/>
    <cellStyle name="Normal 108" xfId="467" xr:uid="{8CBD6700-5432-4688-BF8F-407FA700661A}"/>
    <cellStyle name="Normal 109" xfId="468" xr:uid="{02B82864-6CA3-449B-B656-A947689F4FA2}"/>
    <cellStyle name="Normal 11" xfId="469" xr:uid="{2796D07B-EAC7-42B8-85FA-F581ED9067F3}"/>
    <cellStyle name="Normal 110" xfId="470" xr:uid="{C348DB67-ED92-45E8-AC31-4F761673A2AF}"/>
    <cellStyle name="Normal 111" xfId="471" xr:uid="{C906E92F-1EC1-4EFC-92E9-982245743B5F}"/>
    <cellStyle name="Normal 112" xfId="472" xr:uid="{719C3E7E-FC4F-4091-91E7-82B2148DEA08}"/>
    <cellStyle name="Normal 113" xfId="473" xr:uid="{7E37C30B-6390-4678-98F2-0FF636455FB2}"/>
    <cellStyle name="Normal 114" xfId="474" xr:uid="{1A2CD81D-2F02-45A8-9433-99D02FEEEA2E}"/>
    <cellStyle name="Normal 115" xfId="475" xr:uid="{CD629BD3-4E83-4B19-9160-1BCF5C743BFF}"/>
    <cellStyle name="Normal 116" xfId="476" xr:uid="{00C54EE6-2C65-45BA-82CB-658202BC32F7}"/>
    <cellStyle name="Normal 117" xfId="477" xr:uid="{F4801180-9C4A-4D1C-8C57-B8DE2A1D2C48}"/>
    <cellStyle name="Normal 118" xfId="478" xr:uid="{875B4706-8A71-440A-9A8C-CD7D2EC1A4AD}"/>
    <cellStyle name="Normal 119" xfId="479" xr:uid="{98AC15D0-B6B8-41B9-9F5B-8BAFD4DF0493}"/>
    <cellStyle name="Normal 12" xfId="480" xr:uid="{C2E44303-9A42-4D5E-B22E-09E5DDFD3E36}"/>
    <cellStyle name="Normal 12 2" xfId="481" xr:uid="{747661A0-C2B0-44C4-9A97-97602D9632A0}"/>
    <cellStyle name="Normal 12 2 2" xfId="482" xr:uid="{2CE22596-3020-4E4B-ACDD-28FC2A91C31C}"/>
    <cellStyle name="Normal 120" xfId="483" xr:uid="{D78C05F5-2DEA-4AEE-9DD6-D45D4CE15DEC}"/>
    <cellStyle name="Normal 121" xfId="484" xr:uid="{F99EE340-A945-4C2B-870B-9A622BEF175C}"/>
    <cellStyle name="Normal 122" xfId="485" xr:uid="{F93DAB37-D804-46DC-89D6-68F44B8F2D9C}"/>
    <cellStyle name="Normal 123" xfId="486" xr:uid="{4D0970A6-824F-4BCA-ACD9-A42B8281A457}"/>
    <cellStyle name="Normal 124" xfId="487" xr:uid="{8E8F1848-3BC1-43B5-A103-27D19960D795}"/>
    <cellStyle name="Normal 125" xfId="488" xr:uid="{C9BE785C-E530-4AE5-B6DD-697BB3977F0B}"/>
    <cellStyle name="Normal 126" xfId="489" xr:uid="{6853D1D7-6EF8-4AA6-A5AF-87DE70E5858B}"/>
    <cellStyle name="Normal 127" xfId="490" xr:uid="{3B9D1F98-16FD-4DDA-945F-68032D55E347}"/>
    <cellStyle name="Normal 128" xfId="491" xr:uid="{611811AD-2317-4AAB-9382-20883F784A8D}"/>
    <cellStyle name="Normal 129" xfId="492" xr:uid="{8C964761-8FAE-42B3-83D7-6241BBD27D95}"/>
    <cellStyle name="Normal 13" xfId="493" xr:uid="{9E67B8CA-4EDE-41EB-9FEC-943A2EB9D1EC}"/>
    <cellStyle name="Normal 13 2" xfId="494" xr:uid="{EA781F74-F1A0-453F-B474-491E0C41C707}"/>
    <cellStyle name="Normal 13 3" xfId="914" xr:uid="{6C98BB32-EBAD-447E-9B2B-4CB7F299A3FE}"/>
    <cellStyle name="Normal 13 3 2" xfId="991" xr:uid="{CAEA2A31-DCBE-46C0-8E27-41CF7D6A90D8}"/>
    <cellStyle name="Normal 13 3 2 2" xfId="1440" xr:uid="{5E92431A-C3C4-4166-B54E-431B26249169}"/>
    <cellStyle name="Normal 13 3 3" xfId="1112" xr:uid="{A7F2E531-1F27-42C3-A87C-521534466195}"/>
    <cellStyle name="Normal 13 3 3 2" xfId="1540" xr:uid="{8EE799EC-A5D2-4370-A12D-3DB6FA8F7421}"/>
    <cellStyle name="Normal 13 3 4" xfId="1223" xr:uid="{101873A2-A824-43BB-B1F4-933FEDE92AE0}"/>
    <cellStyle name="Normal 13 4" xfId="955" xr:uid="{559D12B8-526C-44FA-834E-E8F01B11CEAE}"/>
    <cellStyle name="Normal 13 4 2" xfId="1404" xr:uid="{BC6435C4-D228-4ECA-B978-4B0F32076268}"/>
    <cellStyle name="Normal 13 5" xfId="1067" xr:uid="{CF68E610-E9AE-4E43-BDE2-9427362F958B}"/>
    <cellStyle name="Normal 13 5 2" xfId="1503" xr:uid="{B477EFDB-9936-4CD8-8482-D7D493A7A387}"/>
    <cellStyle name="Normal 13 6" xfId="1184" xr:uid="{74DE13B1-05B0-4173-87B3-9E32B2927FEC}"/>
    <cellStyle name="Normal 130" xfId="495" xr:uid="{106519B5-9BB1-49D9-9C2D-C685CD20AE8B}"/>
    <cellStyle name="Normal 131" xfId="496" xr:uid="{9357C5AB-DFA6-473A-B63F-DA651A2A30CA}"/>
    <cellStyle name="Normal 132" xfId="497" xr:uid="{5A9FB742-7365-4B0B-81B9-7F6D8EA80C48}"/>
    <cellStyle name="Normal 133" xfId="498" xr:uid="{6597A959-9AE7-48F5-9258-61945AE71F08}"/>
    <cellStyle name="Normal 134" xfId="499" xr:uid="{10270357-F520-4F2F-91C6-1F1C3108D11E}"/>
    <cellStyle name="Normal 135" xfId="500" xr:uid="{73454DA8-5161-497A-B782-28D3223A922C}"/>
    <cellStyle name="Normal 136" xfId="501" xr:uid="{1E37D045-749E-4D6A-96E2-F4C5F9DB0FFF}"/>
    <cellStyle name="Normal 137" xfId="502" xr:uid="{99BA68B6-862C-4A68-BC41-3E037E2777E4}"/>
    <cellStyle name="Normal 138" xfId="503" xr:uid="{2ED225B3-BF6C-48E5-B7AE-BDF32235990F}"/>
    <cellStyle name="Normal 139" xfId="504" xr:uid="{62F0F0F8-208B-474A-989E-A8B0D804162B}"/>
    <cellStyle name="Normal 14" xfId="505" xr:uid="{6A08677E-2B2D-4D8A-AFC4-686DA2BF984E}"/>
    <cellStyle name="Normal 14 2" xfId="506" xr:uid="{78EDA410-E9A7-4C11-919A-081A74387B21}"/>
    <cellStyle name="Normal 14 2 2" xfId="1308" xr:uid="{E93038D8-0D6B-4318-A405-50D8257C4B33}"/>
    <cellStyle name="Normal 14 2 2 2" xfId="1175" xr:uid="{5D5F6A34-2F47-447A-A5E4-716387BA7784}"/>
    <cellStyle name="Normal 14 2 3" xfId="1365" xr:uid="{2E60E8A7-72F2-4BFF-808E-CF2A174AB12C}"/>
    <cellStyle name="Normal 14 2 4" xfId="1607" xr:uid="{F5916914-A2AA-48B2-B49A-F3B69E17C225}"/>
    <cellStyle name="Normal 14 2 4 2" xfId="1176" xr:uid="{E67A709B-7F36-4BD1-8D68-DA2DA6AAD116}"/>
    <cellStyle name="Normal 14 3" xfId="507" xr:uid="{E4737190-3394-4208-AAB7-20EDA872CE44}"/>
    <cellStyle name="Normal 14 3 2" xfId="1366" xr:uid="{6934CC0C-9FB4-41CC-8DE1-DDBB18B04FE2}"/>
    <cellStyle name="Normal 14 4" xfId="915" xr:uid="{DA3DC5D8-F6BB-4CB3-980F-85627D030458}"/>
    <cellStyle name="Normal 14 4 2" xfId="992" xr:uid="{AB5616D0-76A5-4317-ADCB-1CD30FC3645E}"/>
    <cellStyle name="Normal 14 4 2 2" xfId="1441" xr:uid="{2998513F-3649-42DA-A575-11FB06B46373}"/>
    <cellStyle name="Normal 14 4 3" xfId="1113" xr:uid="{D04DCBDC-3788-4CAE-9D69-FF7FB15CC119}"/>
    <cellStyle name="Normal 14 4 3 2" xfId="1541" xr:uid="{F11C97B8-5E23-4520-870F-4D5059A8077D}"/>
    <cellStyle name="Normal 14 4 4" xfId="1224" xr:uid="{46E9F27E-13B6-4BBA-8380-049301DA75D5}"/>
    <cellStyle name="Normal 14 5" xfId="956" xr:uid="{D549218D-F58B-4E29-94D2-C25D3B5DD9A5}"/>
    <cellStyle name="Normal 14 5 2" xfId="1405" xr:uid="{79749A98-097D-4174-9647-FC5A4EDC4A7E}"/>
    <cellStyle name="Normal 14 6" xfId="1068" xr:uid="{668A4858-B5ED-4266-B9C7-FAC23D13F081}"/>
    <cellStyle name="Normal 14 6 2" xfId="1504" xr:uid="{5FD58E49-76C9-41CD-84FF-8CCCE4ABDE8F}"/>
    <cellStyle name="Normal 14 7" xfId="1185" xr:uid="{4DA6FBD9-3E7D-48B1-BA0B-97E5337AA5F7}"/>
    <cellStyle name="Normal 140" xfId="508" xr:uid="{007390AA-620D-4004-A56E-334CDDA340EC}"/>
    <cellStyle name="Normal 141" xfId="509" xr:uid="{5CC33D01-D8F6-42AB-8129-41B925ABBF39}"/>
    <cellStyle name="Normal 142" xfId="510" xr:uid="{FD0F9291-8ADD-4A4C-BFE6-4498012EB9B0}"/>
    <cellStyle name="Normal 143" xfId="511" xr:uid="{3045E61C-3315-4E5E-B006-A1BADAEE2923}"/>
    <cellStyle name="Normal 144" xfId="512" xr:uid="{DC85F7BD-8229-4274-B0D3-1389B594C735}"/>
    <cellStyle name="Normal 145" xfId="513" xr:uid="{ADD9476B-B616-412A-9471-69BE7E62A989}"/>
    <cellStyle name="Normal 146" xfId="514" xr:uid="{E405EC4E-990D-4468-8EF9-9B3276784C46}"/>
    <cellStyle name="Normal 147" xfId="515" xr:uid="{8EF6184F-B4E0-4C98-AADD-20960AF61811}"/>
    <cellStyle name="Normal 148" xfId="516" xr:uid="{C98145BE-6A63-492C-9539-2F4AFB03D09E}"/>
    <cellStyle name="Normal 149" xfId="517" xr:uid="{67553393-9E3F-4D64-B524-487D39577C8B}"/>
    <cellStyle name="Normal 15" xfId="518" xr:uid="{BCD1C1AD-A3DF-4BF6-ADFD-790C97220E0F}"/>
    <cellStyle name="Normal 15 2" xfId="519" xr:uid="{B7B092AE-A0C0-4EE4-A749-FB1AD9270A9F}"/>
    <cellStyle name="Normal 15 3" xfId="916" xr:uid="{F7AACC10-F19E-4E1C-A7E4-EAEE373BFBCC}"/>
    <cellStyle name="Normal 15 3 2" xfId="993" xr:uid="{5D9A77F5-0B01-4ADD-AAA3-37A67090AED8}"/>
    <cellStyle name="Normal 15 3 2 2" xfId="1442" xr:uid="{4E621391-A26C-42BB-8190-69784378EE94}"/>
    <cellStyle name="Normal 15 3 3" xfId="1114" xr:uid="{5ABE7157-00F4-4067-9D26-75545F199D36}"/>
    <cellStyle name="Normal 15 3 3 2" xfId="1542" xr:uid="{11955A24-CA82-4B23-B23A-649727903693}"/>
    <cellStyle name="Normal 15 3 4" xfId="1225" xr:uid="{73B46BF3-7CA5-4626-B7A6-772A13A90069}"/>
    <cellStyle name="Normal 15 4" xfId="957" xr:uid="{13319C95-5176-4CCE-B8F5-9D17A123C3D9}"/>
    <cellStyle name="Normal 15 4 2" xfId="1406" xr:uid="{A9B61B0C-4F7F-476D-8E59-2B95819BB5B9}"/>
    <cellStyle name="Normal 15 5" xfId="1069" xr:uid="{A336634A-0F83-4F9B-A353-559C21103C55}"/>
    <cellStyle name="Normal 15 5 2" xfId="1505" xr:uid="{768FB1EE-1C07-49C0-A363-CB82BE8FE5C8}"/>
    <cellStyle name="Normal 15 6" xfId="1186" xr:uid="{0C207312-7022-4CF4-AFA1-7FBF97F01B67}"/>
    <cellStyle name="Normal 150" xfId="520" xr:uid="{000BA533-CBF0-4ECB-85CD-02D404EA4819}"/>
    <cellStyle name="Normal 151" xfId="521" xr:uid="{41D02E00-1EBF-4B5D-802F-092C287D6CA1}"/>
    <cellStyle name="Normal 152" xfId="522" xr:uid="{9183B9C7-48FD-4499-A211-84ADA73BCA14}"/>
    <cellStyle name="Normal 153" xfId="523" xr:uid="{A9BB47B2-9AEE-499C-976E-83945D7A6BC8}"/>
    <cellStyle name="Normal 154" xfId="524" xr:uid="{FABB63D3-A352-4F92-99B3-40EDA4703A4B}"/>
    <cellStyle name="Normal 155" xfId="525" xr:uid="{45B98AB1-9B27-472D-9C0E-CCA30921012C}"/>
    <cellStyle name="Normal 156" xfId="526" xr:uid="{3185C1D9-0748-489C-94DC-E99938A0F3F2}"/>
    <cellStyle name="Normal 157" xfId="527" xr:uid="{EEB3E4C7-AA7F-402C-BB30-61DE6842BC43}"/>
    <cellStyle name="Normal 158" xfId="528" xr:uid="{BC9759DC-ED59-4675-B372-A334F8233A69}"/>
    <cellStyle name="Normal 159" xfId="529" xr:uid="{1C2C829F-2C7F-4213-BC17-C740BA9D7476}"/>
    <cellStyle name="Normal 16" xfId="530" xr:uid="{9D59F0C6-CBB9-46F7-A64A-5BAA88E24E0B}"/>
    <cellStyle name="Normal 160" xfId="531" xr:uid="{2F9F6F5B-C3B5-47D0-965B-2C49085D92A2}"/>
    <cellStyle name="Normal 161" xfId="532" xr:uid="{B6E121FB-E6A6-45D9-8D04-E5CED3EF05F4}"/>
    <cellStyle name="Normal 162" xfId="533" xr:uid="{4DEE819C-F672-4211-BE79-22C070A8D5EA}"/>
    <cellStyle name="Normal 163" xfId="534" xr:uid="{0AD28468-8DEF-4681-84B2-B92845B61C65}"/>
    <cellStyle name="Normal 164" xfId="535" xr:uid="{44958A55-EE4C-4413-939E-B2151CF6ED06}"/>
    <cellStyle name="Normal 165" xfId="536" xr:uid="{66DCCDF8-94FC-4DD7-853F-2220C8C4B211}"/>
    <cellStyle name="Normal 166" xfId="537" xr:uid="{1BBA8CD9-7A3B-4B2F-B443-C3CBFF01E903}"/>
    <cellStyle name="Normal 167" xfId="538" xr:uid="{02B5C3B3-B35A-4EF9-99FF-67856A17D2DB}"/>
    <cellStyle name="Normal 168" xfId="539" xr:uid="{2F40B9DC-4D73-4B55-AE01-27CA583BAD84}"/>
    <cellStyle name="Normal 169" xfId="540" xr:uid="{306B9B19-E0D0-4B18-80D9-4A1EB1B584AA}"/>
    <cellStyle name="Normal 17" xfId="541" xr:uid="{B916E737-03C3-4E92-93A2-F541CC08FDF3}"/>
    <cellStyle name="Normal 17 2" xfId="542" xr:uid="{84CABBAD-839F-4AF0-A9A0-0B21325FB01A}"/>
    <cellStyle name="Normal 170" xfId="543" xr:uid="{B029F86A-802D-46FC-AE79-BCE2B8554FC5}"/>
    <cellStyle name="Normal 171" xfId="544" xr:uid="{85BE684F-28D2-4EBC-93F4-CC52C006BA57}"/>
    <cellStyle name="Normal 172" xfId="545" xr:uid="{2206014D-8CF6-42C0-9B77-8ED618512880}"/>
    <cellStyle name="Normal 173" xfId="546" xr:uid="{47F1A45F-69AE-4436-BF3B-70113568A0D3}"/>
    <cellStyle name="Normal 174" xfId="547" xr:uid="{501B1DFD-21ED-4D0C-8491-9777E8FE9FAC}"/>
    <cellStyle name="Normal 175" xfId="548" xr:uid="{DD96B6D2-3E11-4731-A1F4-02C73C8C7366}"/>
    <cellStyle name="Normal 176" xfId="549" xr:uid="{D579B21A-A54C-412A-B1EE-AA9ACEA9B9F6}"/>
    <cellStyle name="Normal 177" xfId="550" xr:uid="{375CDC30-8254-4B4A-A149-7FE19164EE65}"/>
    <cellStyle name="Normal 178" xfId="551" xr:uid="{86E9A4D7-91AE-4DBF-B204-90590BDFFCAF}"/>
    <cellStyle name="Normal 179" xfId="552" xr:uid="{02D3F53D-2553-432C-BEB1-A17E19317C50}"/>
    <cellStyle name="Normal 18" xfId="553" xr:uid="{A9789C22-D3FB-45F4-A059-C7594B7DFE4A}"/>
    <cellStyle name="Normal 18 2" xfId="554" xr:uid="{449CB897-1C28-437B-A3ED-3D93EBA5932C}"/>
    <cellStyle name="Normal 180" xfId="555" xr:uid="{EE182C31-E126-4092-9429-BCBBDE964D20}"/>
    <cellStyle name="Normal 181" xfId="556" xr:uid="{5EF047EA-3B5A-4769-9F43-B102FE93C81F}"/>
    <cellStyle name="Normal 182" xfId="557" xr:uid="{09A0E900-6FAF-499A-8506-4A994A6B50E8}"/>
    <cellStyle name="Normal 183" xfId="558" xr:uid="{0BBF8F3A-364D-4387-8EA0-6CC46A6F82B7}"/>
    <cellStyle name="Normal 184" xfId="559" xr:uid="{C7FC2617-49DF-467D-8BD2-59D567876CB6}"/>
    <cellStyle name="Normal 185" xfId="560" xr:uid="{CB080288-0014-49BA-8E76-6147BCA68E68}"/>
    <cellStyle name="Normal 186" xfId="561" xr:uid="{34E0CEF7-2756-40A2-90FC-137EFC62F344}"/>
    <cellStyle name="Normal 187" xfId="562" xr:uid="{15C2ABE5-2E53-43FE-B9B9-E0AB38E83F8E}"/>
    <cellStyle name="Normal 188" xfId="563" xr:uid="{EB61397E-0BDB-4351-9D0B-1FE02CA7B25A}"/>
    <cellStyle name="Normal 189" xfId="564" xr:uid="{EF1A12FD-C76A-4A38-BB12-B5C77E6E1A37}"/>
    <cellStyle name="Normal 19" xfId="565" xr:uid="{17FABEF5-4F01-4B5B-BCED-7CAC4AA854B1}"/>
    <cellStyle name="Normal 190" xfId="566" xr:uid="{DA8DD9AB-CFC3-4BCF-ABD8-F030A0B3796F}"/>
    <cellStyle name="Normal 191" xfId="567" xr:uid="{0F97401F-1F2B-4B04-9619-48D2ECA02FCD}"/>
    <cellStyle name="Normal 192" xfId="568" xr:uid="{2896F208-CBC5-4988-BD9B-730440A643EA}"/>
    <cellStyle name="Normal 193" xfId="569" xr:uid="{624E16EC-82B5-4B42-9BC1-FE681769C5F3}"/>
    <cellStyle name="Normal 194" xfId="570" xr:uid="{F5BA9387-613C-4613-A575-14F584F127E8}"/>
    <cellStyle name="Normal 195" xfId="571" xr:uid="{13C9E8AA-60CC-4BFF-9EB2-9F82ADE514A7}"/>
    <cellStyle name="Normal 196" xfId="572" xr:uid="{594FD168-2D52-4344-BD47-46460BE556FC}"/>
    <cellStyle name="Normal 197" xfId="573" xr:uid="{0C9D2834-4BBD-48B4-848C-13E9D0F66127}"/>
    <cellStyle name="Normal 198" xfId="574" xr:uid="{4F911ED5-323E-42D2-B18B-8EBE0EF974D2}"/>
    <cellStyle name="Normal 199" xfId="575" xr:uid="{2511B385-C21C-4B4E-B66C-B2E13AF3B95D}"/>
    <cellStyle name="Normal 2" xfId="576" xr:uid="{A6DE0B89-861F-4777-BD3D-71C5404B634F}"/>
    <cellStyle name="Normal 2 10" xfId="577" xr:uid="{8CE584B2-0483-4E01-8BB7-D05E76C87150}"/>
    <cellStyle name="Normal 2 10 2" xfId="578" xr:uid="{56DBA45F-6BE3-45AB-8793-E3D2E00FA352}"/>
    <cellStyle name="Normal 2 11" xfId="579" xr:uid="{8B52432F-F09C-49E0-B5EA-4DC62EC60D9C}"/>
    <cellStyle name="Normal 2 11 2" xfId="918" xr:uid="{7150774C-BA84-42B0-A6C6-000BEB4B8320}"/>
    <cellStyle name="Normal 2 11 2 10" xfId="1116" xr:uid="{26FF042A-D4D0-405E-9877-CCC22D063EF3}"/>
    <cellStyle name="Normal 2 11 2 10 2" xfId="1544" xr:uid="{92F486F9-C3DF-43E9-BBC0-6B3ED21F3CAB}"/>
    <cellStyle name="Normal 2 11 2 11" xfId="1171" xr:uid="{373EF606-C600-4AB8-BAAA-D09FEAB081F2}"/>
    <cellStyle name="Normal 2 11 2 11 2" xfId="1589" xr:uid="{B4E5AFE2-924B-4B20-A769-8950B07B8B03}"/>
    <cellStyle name="Normal 2 11 2 12" xfId="1174" xr:uid="{4F51A492-E4EF-44C2-9AAE-90FDB404DB43}"/>
    <cellStyle name="Normal 2 11 2 13" xfId="1227" xr:uid="{6940A5EC-25CE-4862-B7BE-330207117F56}"/>
    <cellStyle name="Normal 2 11 2 14" xfId="1612" xr:uid="{864ECA47-9A49-42AE-A035-70239CB31B73}"/>
    <cellStyle name="Normal 2 11 2 15" xfId="1616" xr:uid="{E2E2B76A-04B6-4DDD-A631-1F042DED8447}"/>
    <cellStyle name="Normal 2 11 2 16" xfId="1620" xr:uid="{7E7D520A-3706-4D2A-A48A-428E871D08EF}"/>
    <cellStyle name="Normal 2 11 2 17" xfId="1637" xr:uid="{97ED6CD2-A5DE-466C-BB68-DB36B54B55EE}"/>
    <cellStyle name="Normal 2 11 2 2" xfId="995" xr:uid="{9D2360E3-60B9-4E67-B6BF-D13CA228651B}"/>
    <cellStyle name="Normal 2 11 2 2 2" xfId="1444" xr:uid="{3B0077F7-084F-4107-A47F-8806A1CC3AE8}"/>
    <cellStyle name="Normal 2 11 2 3" xfId="1028" xr:uid="{954E6B25-86F8-4A34-9905-CCA05F9BCC0B}"/>
    <cellStyle name="Normal 2 11 2 3 2" xfId="1477" xr:uid="{A669FF52-9508-4381-BF01-BC7214821CD1}"/>
    <cellStyle name="Normal 2 11 2 4" xfId="1034" xr:uid="{6421B992-3B90-430B-8FE7-7F9DCD26B9E1}"/>
    <cellStyle name="Normal 2 11 2 4 2" xfId="1481" xr:uid="{8F4C5945-6E53-4F5B-9903-466A9D571FE0}"/>
    <cellStyle name="Normal 2 11 2 5" xfId="1043" xr:uid="{8EB46E9F-A219-47E3-8005-32EB60D06F81}"/>
    <cellStyle name="Normal 2 11 2 5 2" xfId="1488" xr:uid="{DE27EBAB-49C3-4AC9-BAE0-6AFE5C190714}"/>
    <cellStyle name="Normal 2 11 2 6" xfId="1044" xr:uid="{A7510209-17B7-413F-B0C3-9EA38544E245}"/>
    <cellStyle name="Normal 2 11 2 6 2" xfId="1489" xr:uid="{33B3C383-795B-477C-A424-0D8D957211E4}"/>
    <cellStyle name="Normal 2 11 2 7" xfId="1048" xr:uid="{339DC6BA-BE03-48D6-952B-E333D9CB7C94}"/>
    <cellStyle name="Normal 2 11 2 7 2" xfId="1493" xr:uid="{33AB969C-822B-46C7-8FBD-62FCC57C0469}"/>
    <cellStyle name="Normal 2 11 2 8" xfId="1050" xr:uid="{870FD726-02C3-445A-9D30-D18E93F8B9ED}"/>
    <cellStyle name="Normal 2 11 2 8 2" xfId="1495" xr:uid="{7BAA5C3D-655D-4AED-A2EA-8B9F4BBF7DD8}"/>
    <cellStyle name="Normal 2 11 2 9" xfId="1056" xr:uid="{CC65A58D-FC29-4497-88FB-D03FB841EBF2}"/>
    <cellStyle name="Normal 2 11 2 9 2" xfId="1501" xr:uid="{B71CB864-B644-4555-9A70-F5D0C9ED7514}"/>
    <cellStyle name="Normal 2 11 3" xfId="959" xr:uid="{3A3DDCD1-0B8E-422B-9DF7-549AB23572F8}"/>
    <cellStyle name="Normal 2 11 3 2" xfId="1408" xr:uid="{4DFD8114-FAA8-46DB-B8DC-C4D79F1AC0D4}"/>
    <cellStyle name="Normal 2 11 4" xfId="1071" xr:uid="{71A528CA-B354-45C7-BD4A-1A17977FD53E}"/>
    <cellStyle name="Normal 2 11 4 2" xfId="1507" xr:uid="{16D5DD0C-F28A-4EA4-9224-D669A7C82583}"/>
    <cellStyle name="Normal 2 11 5" xfId="1188" xr:uid="{9B9567B1-E610-4E4E-9A3F-1FA896B852C7}"/>
    <cellStyle name="Normal 2 12" xfId="580" xr:uid="{5A01DA7B-5516-4F0B-BE7C-A1BBE9057F7D}"/>
    <cellStyle name="Normal 2 12 2" xfId="919" xr:uid="{571356D9-D603-4369-8A8F-F8BABB2BA435}"/>
    <cellStyle name="Normal 2 12 2 2" xfId="996" xr:uid="{E1CF4006-B65D-471D-8053-DAE6BB74ACF4}"/>
    <cellStyle name="Normal 2 12 2 2 2" xfId="1445" xr:uid="{42DEFF48-EE71-4E57-9616-0F3CCCEFF01E}"/>
    <cellStyle name="Normal 2 12 2 3" xfId="1117" xr:uid="{E0903160-134C-482F-927E-4B8168382AAA}"/>
    <cellStyle name="Normal 2 12 2 3 2" xfId="1545" xr:uid="{AA9DF96B-2E4C-4141-94B2-0F090DB35A90}"/>
    <cellStyle name="Normal 2 12 2 4" xfId="1228" xr:uid="{EE5F60B0-01F3-41F8-8F94-8D9AF98CC656}"/>
    <cellStyle name="Normal 2 12 3" xfId="960" xr:uid="{01A8CBF0-D5EF-4297-BE9E-F3AB9EADA2A3}"/>
    <cellStyle name="Normal 2 12 3 2" xfId="1409" xr:uid="{0B75FE51-DB21-4491-AECE-1CF3B6C789F4}"/>
    <cellStyle name="Normal 2 12 4" xfId="1072" xr:uid="{9D1F379F-3BF8-4457-9C11-37F760D6E43A}"/>
    <cellStyle name="Normal 2 12 4 2" xfId="1508" xr:uid="{A19E7C14-6057-4B7E-8054-7C5BB5540871}"/>
    <cellStyle name="Normal 2 12 5" xfId="1189" xr:uid="{126E4814-F0C6-4A0B-9B04-490C62672147}"/>
    <cellStyle name="Normal 2 13" xfId="581" xr:uid="{81B205C8-007C-4BF3-A69D-C295CF2C3298}"/>
    <cellStyle name="Normal 2 13 2" xfId="920" xr:uid="{DDC467CF-573E-4115-AD3D-F9FD633EC1FD}"/>
    <cellStyle name="Normal 2 13 2 2" xfId="997" xr:uid="{58C28B0D-0232-48A9-9766-0DF75DF61818}"/>
    <cellStyle name="Normal 2 13 2 2 2" xfId="1446" xr:uid="{4F64C95A-75FB-4A32-ACA4-CB7BA7848882}"/>
    <cellStyle name="Normal 2 13 2 3" xfId="1118" xr:uid="{802C13E1-7FBD-4F5D-B671-2020896D3FF1}"/>
    <cellStyle name="Normal 2 13 2 3 2" xfId="1546" xr:uid="{F02B6032-5638-40E3-B044-6C71B1CA6902}"/>
    <cellStyle name="Normal 2 13 2 4" xfId="1229" xr:uid="{9427EBBA-66E9-4BDE-A2D3-7BA7D13C450E}"/>
    <cellStyle name="Normal 2 13 3" xfId="961" xr:uid="{8BB756FF-06F7-45F7-B064-C80326A8E0FF}"/>
    <cellStyle name="Normal 2 13 3 2" xfId="1410" xr:uid="{1A8D63BB-E9D3-4978-BC12-BEFF1508CB3A}"/>
    <cellStyle name="Normal 2 13 4" xfId="1073" xr:uid="{0AD01587-C46C-4325-99D1-6DF8051880E4}"/>
    <cellStyle name="Normal 2 13 4 2" xfId="1509" xr:uid="{20C498AC-957E-4824-AA0F-CCFD56CC32D0}"/>
    <cellStyle name="Normal 2 13 5" xfId="1190" xr:uid="{BA264EF6-E913-42B8-A9BD-4E379D2C9CAD}"/>
    <cellStyle name="Normal 2 14" xfId="582" xr:uid="{4D5FF521-87C2-4C2D-97AA-50944ED13BC3}"/>
    <cellStyle name="Normal 2 14 2" xfId="921" xr:uid="{8170F7BA-7A17-4AE1-81AA-92CB9608AA5E}"/>
    <cellStyle name="Normal 2 14 2 2" xfId="998" xr:uid="{8CFFDB1E-F991-443D-B132-93AB4DEC71E1}"/>
    <cellStyle name="Normal 2 14 2 2 2" xfId="1447" xr:uid="{77B5ABAD-D8E7-4216-98E5-79208F1CCBC4}"/>
    <cellStyle name="Normal 2 14 2 3" xfId="1119" xr:uid="{FD20978A-C1BA-43A6-8F10-FAE1C4622052}"/>
    <cellStyle name="Normal 2 14 2 3 2" xfId="1547" xr:uid="{9BD84FEA-1409-4FE6-9DD1-E2F860768B4E}"/>
    <cellStyle name="Normal 2 14 2 4" xfId="1230" xr:uid="{F4FC2065-850B-4CA9-A70D-3EC4A7FD0B54}"/>
    <cellStyle name="Normal 2 14 3" xfId="962" xr:uid="{553219AE-9081-41D9-8DDC-D904BBF7C9E9}"/>
    <cellStyle name="Normal 2 14 3 2" xfId="1411" xr:uid="{EC8629C6-2E27-4ED9-B559-61C881739773}"/>
    <cellStyle name="Normal 2 14 4" xfId="1074" xr:uid="{A5458C47-6D7B-4302-A373-4D573029559E}"/>
    <cellStyle name="Normal 2 14 4 2" xfId="1510" xr:uid="{566D9B20-634D-4AB8-9C6D-A688FBA4A3D4}"/>
    <cellStyle name="Normal 2 14 5" xfId="1191" xr:uid="{D7E00717-05E4-4195-88A4-72D466977A79}"/>
    <cellStyle name="Normal 2 15" xfId="583" xr:uid="{228904D1-5629-4337-AE59-E23B83DEA5FA}"/>
    <cellStyle name="Normal 2 15 2" xfId="922" xr:uid="{CD3F455C-56E9-4E9C-B6BC-A30ECB27A626}"/>
    <cellStyle name="Normal 2 15 2 2" xfId="999" xr:uid="{AA3249EC-0B4A-44A1-80A7-241D62B5A748}"/>
    <cellStyle name="Normal 2 15 2 2 2" xfId="1448" xr:uid="{462F83D6-794E-4A0C-855C-4AF5B008ECDD}"/>
    <cellStyle name="Normal 2 15 2 3" xfId="1120" xr:uid="{689A9230-A77B-4681-BD60-099241A14B17}"/>
    <cellStyle name="Normal 2 15 2 3 2" xfId="1548" xr:uid="{CF6639C7-AF19-4B44-9F3B-A0F95324AC7B}"/>
    <cellStyle name="Normal 2 15 2 4" xfId="1231" xr:uid="{DB6E1982-DF1A-4EF3-B6B0-C62964F6D3FE}"/>
    <cellStyle name="Normal 2 15 3" xfId="963" xr:uid="{475FB5BD-D822-4F55-9FA6-C89F9409463E}"/>
    <cellStyle name="Normal 2 15 3 2" xfId="1412" xr:uid="{4A574C70-3F7F-44CD-92D3-B790608446A8}"/>
    <cellStyle name="Normal 2 15 4" xfId="1075" xr:uid="{BA17B61D-03C7-4643-8D0E-6DA37F56281B}"/>
    <cellStyle name="Normal 2 15 4 2" xfId="1511" xr:uid="{AA27D147-1A82-4556-ABC4-8CCA74D78B2F}"/>
    <cellStyle name="Normal 2 15 5" xfId="1192" xr:uid="{DFE33E4B-CA27-42E2-AAD8-987E2AC25579}"/>
    <cellStyle name="Normal 2 16" xfId="584" xr:uid="{226943BA-61D2-4819-8B70-FB671B3F88EF}"/>
    <cellStyle name="Normal 2 16 2" xfId="923" xr:uid="{7B09D436-B883-4AC4-89FB-283A54CDECBF}"/>
    <cellStyle name="Normal 2 16 2 2" xfId="1000" xr:uid="{64733824-B8BD-4C36-B1B9-23228AFE991F}"/>
    <cellStyle name="Normal 2 16 2 2 2" xfId="1449" xr:uid="{69D030F6-8D1A-47DD-86F5-54519D4B9942}"/>
    <cellStyle name="Normal 2 16 2 3" xfId="1121" xr:uid="{8E0F98F8-A981-4E1B-B60E-FFB146CE0AC2}"/>
    <cellStyle name="Normal 2 16 2 3 2" xfId="1549" xr:uid="{D97312CA-95E3-4B91-81B2-FA209FC71BF0}"/>
    <cellStyle name="Normal 2 16 2 4" xfId="1232" xr:uid="{32728910-6D30-4A52-895F-6F8F580AB286}"/>
    <cellStyle name="Normal 2 16 3" xfId="964" xr:uid="{771485D6-4799-411C-BD72-1D2BFC958EF4}"/>
    <cellStyle name="Normal 2 16 3 2" xfId="1413" xr:uid="{8C570FD9-EE7B-4447-B50B-1AD208A724CD}"/>
    <cellStyle name="Normal 2 16 4" xfId="1076" xr:uid="{B3E9A847-106D-4E94-96CE-C2AEF265CAF3}"/>
    <cellStyle name="Normal 2 16 4 2" xfId="1512" xr:uid="{19FC28E6-CD34-49F9-BA21-E4FD96F04C47}"/>
    <cellStyle name="Normal 2 16 5" xfId="1193" xr:uid="{FA803645-3D8D-4E03-814D-01DFF7EC3A7C}"/>
    <cellStyle name="Normal 2 17" xfId="585" xr:uid="{9FD1AB5B-DD8F-4887-80A5-472FF66B5FDD}"/>
    <cellStyle name="Normal 2 17 2" xfId="924" xr:uid="{D52C0C0A-5673-4F9E-86E9-B8FFAACF6CB2}"/>
    <cellStyle name="Normal 2 17 2 2" xfId="1001" xr:uid="{22DD4A43-8C3B-4D09-B9DB-3C4A4E0BDAD3}"/>
    <cellStyle name="Normal 2 17 2 2 2" xfId="1450" xr:uid="{837B7DDA-8885-4064-9D9C-9778EDE9B715}"/>
    <cellStyle name="Normal 2 17 2 3" xfId="1122" xr:uid="{3CF1ADE4-E58F-4A2B-8370-A8B575DBE338}"/>
    <cellStyle name="Normal 2 17 2 3 2" xfId="1550" xr:uid="{D30A9DD7-8AAB-45E9-8D25-935380DFF6E8}"/>
    <cellStyle name="Normal 2 17 2 4" xfId="1233" xr:uid="{FD5C1294-A46A-4F8F-97DF-5AA9B093CE2C}"/>
    <cellStyle name="Normal 2 17 3" xfId="965" xr:uid="{BA8B4096-E650-4618-953B-85BF720F856A}"/>
    <cellStyle name="Normal 2 17 3 2" xfId="1414" xr:uid="{6CDEAFE6-6DEE-416F-BE81-DF8FC1322578}"/>
    <cellStyle name="Normal 2 17 4" xfId="1077" xr:uid="{8452A831-D1F1-428B-A586-ED75F1BADF0D}"/>
    <cellStyle name="Normal 2 17 4 2" xfId="1513" xr:uid="{9447CC3A-E11B-4FFB-916C-280A77681957}"/>
    <cellStyle name="Normal 2 17 5" xfId="1194" xr:uid="{1761F7A5-E79A-4AB8-A224-45D09CC83A71}"/>
    <cellStyle name="Normal 2 18" xfId="586" xr:uid="{3F337DF7-E239-4F8B-AD21-BD841210D3A6}"/>
    <cellStyle name="Normal 2 18 2" xfId="925" xr:uid="{60A88523-1760-4C51-89DD-58E6B3D28FE9}"/>
    <cellStyle name="Normal 2 18 2 2" xfId="1002" xr:uid="{9171B2F9-FB58-4F97-863C-C9CE9EDDF229}"/>
    <cellStyle name="Normal 2 18 2 2 2" xfId="1451" xr:uid="{B63730F3-78A8-418E-9CB0-8E91334DD365}"/>
    <cellStyle name="Normal 2 18 2 3" xfId="1123" xr:uid="{2A64E75E-8392-4DFE-9EA3-14BD47F56187}"/>
    <cellStyle name="Normal 2 18 2 3 2" xfId="1551" xr:uid="{D951E713-1D2F-4969-ACFC-041A76560F09}"/>
    <cellStyle name="Normal 2 18 2 4" xfId="1234" xr:uid="{3F0F3FB8-FD55-46B3-A7E9-6D936B819147}"/>
    <cellStyle name="Normal 2 18 3" xfId="966" xr:uid="{4B16E6E5-4029-4262-B753-32D87CEABA5F}"/>
    <cellStyle name="Normal 2 18 3 2" xfId="1415" xr:uid="{DDB302DA-5E5F-4126-859B-56A1E7C33E42}"/>
    <cellStyle name="Normal 2 18 4" xfId="1078" xr:uid="{6C42A590-17B1-4D09-81A4-CAC9D6E4D6FE}"/>
    <cellStyle name="Normal 2 18 4 2" xfId="1514" xr:uid="{F0E9C806-890A-4213-A763-45AA2132891E}"/>
    <cellStyle name="Normal 2 18 5" xfId="1195" xr:uid="{55DB02DB-3AD7-4CAD-9D31-220BA0C01232}"/>
    <cellStyle name="Normal 2 19" xfId="917" xr:uid="{F2F6D587-09D8-4456-B7A9-452769601E6B}"/>
    <cellStyle name="Normal 2 19 2" xfId="994" xr:uid="{B83FAE83-803D-4833-BC36-C96BAC05C648}"/>
    <cellStyle name="Normal 2 19 2 2" xfId="1443" xr:uid="{836C55D0-54EF-4F01-A223-A2D90DCFDCC5}"/>
    <cellStyle name="Normal 2 19 3" xfId="1115" xr:uid="{D91145FA-8E6B-4273-B409-A3ED683B5996}"/>
    <cellStyle name="Normal 2 19 3 2" xfId="1543" xr:uid="{F53741C4-E08D-4DB9-85C0-7B2C0599EE28}"/>
    <cellStyle name="Normal 2 19 4" xfId="1226" xr:uid="{5E330531-A410-4AF3-A303-E19C3A3E5325}"/>
    <cellStyle name="Normal 2 2" xfId="587" xr:uid="{FDBB1AE7-3853-407B-B730-6062DB9238C4}"/>
    <cellStyle name="Normal 2 2 10" xfId="1079" xr:uid="{86722846-617B-4FFF-995D-BAFE6D4CCD76}"/>
    <cellStyle name="Normal 2 2 10 2" xfId="1515" xr:uid="{AE7656CB-DDF4-4371-86E0-2B5BE798AF25}"/>
    <cellStyle name="Normal 2 2 11" xfId="1196" xr:uid="{88B26C94-D029-4474-B920-EA16445D1315}"/>
    <cellStyle name="Normal 2 2 2" xfId="588" xr:uid="{38E69A63-71A3-4D80-991C-C6AD033BA6EA}"/>
    <cellStyle name="Normal 2 2 2 2" xfId="589" xr:uid="{277A9EFC-3C12-473F-A63D-1F44B6020F01}"/>
    <cellStyle name="Normal 2 2 3" xfId="590" xr:uid="{A511119E-347F-4069-A390-AC9803EDFE05}"/>
    <cellStyle name="Normal 2 2 4" xfId="591" xr:uid="{8A03E85C-4CD5-41A2-B035-0CAC335EBEBE}"/>
    <cellStyle name="Normal 2 2 4 2" xfId="592" xr:uid="{3FF501DC-5254-4E40-9575-3BE71F7B2635}"/>
    <cellStyle name="Normal 2 2 4 2 2" xfId="928" xr:uid="{E43554CA-C4B3-48C4-ABEA-7934AD28D5B5}"/>
    <cellStyle name="Normal 2 2 4 2 2 2" xfId="1005" xr:uid="{222BE6BE-36E6-4122-93FB-AA5C96E5E4F8}"/>
    <cellStyle name="Normal 2 2 4 2 2 2 2" xfId="1454" xr:uid="{BB0DD1B9-7B6C-4FE5-85E0-8964E127FF1D}"/>
    <cellStyle name="Normal 2 2 4 2 2 3" xfId="1126" xr:uid="{F12EAAC4-3EC9-4B05-BAA0-2B02AE403E6B}"/>
    <cellStyle name="Normal 2 2 4 2 2 3 2" xfId="1554" xr:uid="{D6B48FF2-1A85-48B5-A596-E722BB5CA9E3}"/>
    <cellStyle name="Normal 2 2 4 2 2 4" xfId="1237" xr:uid="{BF8B7CE8-CE10-48C2-8EA0-43CDCF82BA05}"/>
    <cellStyle name="Normal 2 2 4 2 3" xfId="969" xr:uid="{B7CE632F-9461-4B98-84E4-79A611CB15C5}"/>
    <cellStyle name="Normal 2 2 4 2 3 2" xfId="1418" xr:uid="{F0087CAD-8F54-4E9A-B6EC-1F34F4EE73AB}"/>
    <cellStyle name="Normal 2 2 4 2 4" xfId="1081" xr:uid="{581BB55F-8186-4C0A-B566-31E98A617125}"/>
    <cellStyle name="Normal 2 2 4 2 4 2" xfId="1517" xr:uid="{A9EFCAAF-6BDF-4CBF-9F27-C68A535A2F69}"/>
    <cellStyle name="Normal 2 2 4 2 5" xfId="1198" xr:uid="{E440023F-9526-4547-856F-5F7DA24F5A31}"/>
    <cellStyle name="Normal 2 2 4 3" xfId="593" xr:uid="{44A0112F-47DB-4913-A425-40598643829A}"/>
    <cellStyle name="Normal 2 2 4 3 2" xfId="929" xr:uid="{1E2954BD-77D8-4B59-9850-3E00A9FA3510}"/>
    <cellStyle name="Normal 2 2 4 3 2 2" xfId="1006" xr:uid="{C061746B-AF97-45D0-8FC5-6595936CD39B}"/>
    <cellStyle name="Normal 2 2 4 3 2 2 2" xfId="1455" xr:uid="{9EE54029-6A92-493E-AEA3-E29F8A5B8E97}"/>
    <cellStyle name="Normal 2 2 4 3 2 3" xfId="1127" xr:uid="{5F3F14B5-08E2-41E5-8435-68AFF7B08339}"/>
    <cellStyle name="Normal 2 2 4 3 2 3 2" xfId="1555" xr:uid="{9AB10C81-FD57-47DA-8CA8-E7E9C949EAEC}"/>
    <cellStyle name="Normal 2 2 4 3 2 4" xfId="1238" xr:uid="{B097C6E1-8BB8-41DB-9DC7-EE284AE4DB58}"/>
    <cellStyle name="Normal 2 2 4 3 3" xfId="970" xr:uid="{00434215-18AF-4E56-A023-F0D77796E21D}"/>
    <cellStyle name="Normal 2 2 4 3 3 2" xfId="1419" xr:uid="{4D9ADD2D-5F42-43D0-B296-B101769542D0}"/>
    <cellStyle name="Normal 2 2 4 3 4" xfId="1082" xr:uid="{CC7DAC16-4694-43E7-BBD0-8FF85D5DEAE7}"/>
    <cellStyle name="Normal 2 2 4 3 4 2" xfId="1518" xr:uid="{DC474760-B464-4A44-A774-6414E13277B3}"/>
    <cellStyle name="Normal 2 2 4 3 5" xfId="1199" xr:uid="{669BF061-70D6-4E70-A866-83305B71B06C}"/>
    <cellStyle name="Normal 2 2 4 4" xfId="927" xr:uid="{A6DFE193-C949-43D2-AF54-B5BB71265B0E}"/>
    <cellStyle name="Normal 2 2 4 4 2" xfId="1004" xr:uid="{85A2C509-BD13-4F28-8B2A-30B0C29679C8}"/>
    <cellStyle name="Normal 2 2 4 4 2 2" xfId="1453" xr:uid="{C100EB66-562C-43FD-A182-44281909A8EC}"/>
    <cellStyle name="Normal 2 2 4 4 3" xfId="1125" xr:uid="{A4C59B36-00FD-4C7B-9F8A-974324D55C02}"/>
    <cellStyle name="Normal 2 2 4 4 3 2" xfId="1553" xr:uid="{CE0746FF-C1FB-474B-972B-5AEA43A4AFC6}"/>
    <cellStyle name="Normal 2 2 4 4 4" xfId="1236" xr:uid="{280376EE-F145-43DD-BB42-554BCB13ECF5}"/>
    <cellStyle name="Normal 2 2 4 5" xfId="968" xr:uid="{16FF6FB6-7A77-498A-8FED-E06B33DDB8BC}"/>
    <cellStyle name="Normal 2 2 4 5 2" xfId="1417" xr:uid="{E1B6EC2D-ED40-4E92-B431-51BE3E18D5CC}"/>
    <cellStyle name="Normal 2 2 4 6" xfId="1080" xr:uid="{16C00037-F6EE-4C29-9A40-1721B7A9E2F6}"/>
    <cellStyle name="Normal 2 2 4 6 2" xfId="1516" xr:uid="{5F71FAF6-1DA7-4CB9-A7A8-E2EF6DA6419A}"/>
    <cellStyle name="Normal 2 2 4 7" xfId="1197" xr:uid="{4E372CED-E1E8-4E1D-A45D-89F7ED69C3D6}"/>
    <cellStyle name="Normal 2 2 5" xfId="594" xr:uid="{5BA6AC00-187C-4DD0-B55E-B6DDF5E4B51C}"/>
    <cellStyle name="Normal 2 2 5 2" xfId="930" xr:uid="{C01907D0-C20A-4225-AA5F-B185CC906E09}"/>
    <cellStyle name="Normal 2 2 5 2 2" xfId="1007" xr:uid="{78F08953-66E7-4339-894D-E6399A18BB4D}"/>
    <cellStyle name="Normal 2 2 5 2 2 2" xfId="1456" xr:uid="{6BCB2431-3ECF-408F-97D8-F7513FCD9541}"/>
    <cellStyle name="Normal 2 2 5 2 3" xfId="1128" xr:uid="{0765FC89-52F3-4540-A072-18EEF2D7803C}"/>
    <cellStyle name="Normal 2 2 5 2 3 2" xfId="1556" xr:uid="{31FB3E97-99A7-464B-91A8-D33720EB3436}"/>
    <cellStyle name="Normal 2 2 5 2 4" xfId="1239" xr:uid="{D37AFDC6-90C8-4051-A199-1F1654DF5353}"/>
    <cellStyle name="Normal 2 2 5 3" xfId="971" xr:uid="{A54C3E02-7DF0-4D0F-9147-E8FA3942E6A3}"/>
    <cellStyle name="Normal 2 2 5 3 2" xfId="1420" xr:uid="{09C1AD25-2478-4031-A4CF-CD21C469D59E}"/>
    <cellStyle name="Normal 2 2 5 4" xfId="1083" xr:uid="{74D38446-440D-4DF0-B9FA-0B49B4A58FDF}"/>
    <cellStyle name="Normal 2 2 5 4 2" xfId="1519" xr:uid="{10EAC864-CD18-4B1F-8930-E22E78DF219D}"/>
    <cellStyle name="Normal 2 2 5 5" xfId="1200" xr:uid="{443AC999-0F96-4D22-807B-16C42CE4B78D}"/>
    <cellStyle name="Normal 2 2 6" xfId="595" xr:uid="{33EE0B3C-4CB7-42C6-B914-BBC20C577D72}"/>
    <cellStyle name="Normal 2 2 6 2" xfId="931" xr:uid="{18697DEA-48DF-4115-A777-569C4AD008E0}"/>
    <cellStyle name="Normal 2 2 6 2 2" xfId="1008" xr:uid="{21F70249-4C4E-415F-A645-F95BDB319A22}"/>
    <cellStyle name="Normal 2 2 6 2 2 2" xfId="1457" xr:uid="{AD5DB80E-C83F-4642-BB19-F147E343DAA7}"/>
    <cellStyle name="Normal 2 2 6 2 3" xfId="1129" xr:uid="{A55B04D0-7631-4E0A-A6AB-5B7710C0CDAB}"/>
    <cellStyle name="Normal 2 2 6 2 3 2" xfId="1557" xr:uid="{FA06C04B-3888-468D-B365-28C1C56FA1EF}"/>
    <cellStyle name="Normal 2 2 6 2 4" xfId="1240" xr:uid="{747AFCCA-66CA-4D81-9CC2-83939451E96A}"/>
    <cellStyle name="Normal 2 2 6 3" xfId="972" xr:uid="{BB690E33-CE25-41B2-80FB-566807369A92}"/>
    <cellStyle name="Normal 2 2 6 3 2" xfId="1421" xr:uid="{8CE2C37F-7D08-40C2-9AED-8DBED102F6BA}"/>
    <cellStyle name="Normal 2 2 6 4" xfId="1084" xr:uid="{CD303427-16CC-4982-AF16-E7E01585D5E4}"/>
    <cellStyle name="Normal 2 2 6 4 2" xfId="1520" xr:uid="{DC97B48C-EF3B-47B3-952E-DD9C324D42FC}"/>
    <cellStyle name="Normal 2 2 6 5" xfId="1201" xr:uid="{F4E1AB1E-9C63-43EC-8BD1-C3A297C738E1}"/>
    <cellStyle name="Normal 2 2 7" xfId="926" xr:uid="{3AA4438E-DB35-4B8E-A77D-7FD17B863F81}"/>
    <cellStyle name="Normal 2 2 7 2" xfId="1003" xr:uid="{AC9D65DD-BE16-4639-9AE4-76474136A025}"/>
    <cellStyle name="Normal 2 2 7 2 2" xfId="1452" xr:uid="{45817747-8054-4C44-87A9-C32B6C0B9642}"/>
    <cellStyle name="Normal 2 2 7 3" xfId="1124" xr:uid="{78BCE9F6-BC75-42F8-981F-017589F51B5B}"/>
    <cellStyle name="Normal 2 2 7 3 2" xfId="1552" xr:uid="{906B054A-5967-48E4-84E6-A08F789AC7A3}"/>
    <cellStyle name="Normal 2 2 7 4" xfId="1235" xr:uid="{E0D11A17-BF63-49F0-8D28-7CF82E891DEC}"/>
    <cellStyle name="Normal 2 2 8" xfId="967" xr:uid="{84C921AF-EAAC-43D2-B083-89316C5D0867}"/>
    <cellStyle name="Normal 2 2 8 2" xfId="1416" xr:uid="{F55C369F-8729-4B23-92FF-567107A445B0}"/>
    <cellStyle name="Normal 2 2 9" xfId="1037" xr:uid="{F51C3240-E814-48F3-B8D5-130210204700}"/>
    <cellStyle name="Normal 2 2 9 2" xfId="1483" xr:uid="{3DA774F9-39A9-4E93-B6BD-2E95010F1D47}"/>
    <cellStyle name="Normal 2 20" xfId="958" xr:uid="{87E12347-A725-4258-9299-F91F4F3E0133}"/>
    <cellStyle name="Normal 2 20 2" xfId="1407" xr:uid="{29640881-059D-48D1-8E0A-93F4F3BC5ABF}"/>
    <cellStyle name="Normal 2 21" xfId="1026" xr:uid="{8C33F774-D818-4EC8-AD61-B6C7247C33C0}"/>
    <cellStyle name="Normal 2 21 2" xfId="1475" xr:uid="{2E4EC6B8-EB01-478A-B8D2-445CBB3CF64B}"/>
    <cellStyle name="Normal 2 22" xfId="1027" xr:uid="{20975ED4-E06E-49C8-AB27-D67185377CE2}"/>
    <cellStyle name="Normal 2 22 2" xfId="1476" xr:uid="{40B0F5F9-329C-48BA-964E-C0399D165182}"/>
    <cellStyle name="Normal 2 23" xfId="1070" xr:uid="{89C5DB4A-5B78-4EE5-A43D-203B4DDAD913}"/>
    <cellStyle name="Normal 2 23 2" xfId="1506" xr:uid="{F85CDB53-8618-4840-8F2A-F7B82A87DFE4}"/>
    <cellStyle name="Normal 2 24" xfId="1187" xr:uid="{0710E916-3B42-4103-B07B-56ACB5C2A0BC}"/>
    <cellStyle name="Normal 2 25" xfId="1621" xr:uid="{5233754A-B453-4E94-B11E-C307F2E4700C}"/>
    <cellStyle name="Normal 2 26" xfId="1623" xr:uid="{E1BDB132-AD41-4166-8F7C-EDE1A928876E}"/>
    <cellStyle name="Normal 2 3" xfId="596" xr:uid="{CBC93A17-131F-4FBC-9093-A51E82F3B7A3}"/>
    <cellStyle name="Normal 2 3 2" xfId="597" xr:uid="{7774BF3F-0173-43A6-91D3-4E4DA15FEE39}"/>
    <cellStyle name="Normal 2 3 3" xfId="932" xr:uid="{1DB2C98C-4663-49B0-90CA-440335B56F79}"/>
    <cellStyle name="Normal 2 3 3 2" xfId="1009" xr:uid="{2A9681CC-CD7F-4892-9474-6827991C312B}"/>
    <cellStyle name="Normal 2 3 3 2 2" xfId="1458" xr:uid="{A4AA72FA-4D87-48A7-9FEE-2553782FD4DF}"/>
    <cellStyle name="Normal 2 3 3 3" xfId="1130" xr:uid="{751BA5D0-A64A-4C33-9725-83CF95DC4DD5}"/>
    <cellStyle name="Normal 2 3 3 3 2" xfId="1558" xr:uid="{5ADCDF8E-80D4-498D-B7F2-922E01E793D5}"/>
    <cellStyle name="Normal 2 3 3 4" xfId="1241" xr:uid="{797F8021-E21B-4007-A4DD-66F49085839F}"/>
    <cellStyle name="Normal 2 3 4" xfId="973" xr:uid="{F98F6EDF-030D-41DF-81B6-70BDAE80CD3D}"/>
    <cellStyle name="Normal 2 3 4 2" xfId="1422" xr:uid="{EB811A2A-2242-4FF2-8AE5-863382F88DF9}"/>
    <cellStyle name="Normal 2 3 5" xfId="1085" xr:uid="{E7FB4523-1B8C-4FC3-895D-6F867007EF70}"/>
    <cellStyle name="Normal 2 3 5 2" xfId="1521" xr:uid="{3FA6F5D0-9AD5-48BF-B6E9-EDF1986FD232}"/>
    <cellStyle name="Normal 2 3 6" xfId="1202" xr:uid="{71A2608F-47DA-44E2-966F-FA31DBAD11B0}"/>
    <cellStyle name="Normal 2 4" xfId="598" xr:uid="{97A3AB43-D832-4563-BD17-40B4B1C8FBBB}"/>
    <cellStyle name="Normal 2 4 2" xfId="599" xr:uid="{48CECDFA-DD5A-4C29-8FFE-0D7C656C99A1}"/>
    <cellStyle name="Normal 2 4 3" xfId="933" xr:uid="{4696FFFC-3554-4CBB-B3E1-ECE3D1D03266}"/>
    <cellStyle name="Normal 2 4 3 2" xfId="1010" xr:uid="{A4C593BA-FB5D-458E-B5AF-66E05804404C}"/>
    <cellStyle name="Normal 2 4 3 2 2" xfId="1459" xr:uid="{7454A5DF-82B8-4AEA-B136-8BBF734BAD4C}"/>
    <cellStyle name="Normal 2 4 3 3" xfId="1131" xr:uid="{E9E270D6-F2AD-4BB6-AE1D-183CA4395581}"/>
    <cellStyle name="Normal 2 4 3 3 2" xfId="1559" xr:uid="{82FCF0CE-FC33-43C9-B069-A0AE07FFEE5B}"/>
    <cellStyle name="Normal 2 4 3 4" xfId="1242" xr:uid="{A630E94C-E538-45A9-8F6A-502525385C7A}"/>
    <cellStyle name="Normal 2 4 4" xfId="974" xr:uid="{F584071B-F1E1-4E88-A1A5-8AE9308C6A08}"/>
    <cellStyle name="Normal 2 4 4 2" xfId="1423" xr:uid="{BB208863-F537-403F-ACC2-8E6C63A0BD5C}"/>
    <cellStyle name="Normal 2 4 5" xfId="1086" xr:uid="{FBD9C853-EB35-47EF-97F4-0BD2AFD2C0F2}"/>
    <cellStyle name="Normal 2 4 5 2" xfId="1522" xr:uid="{99A59809-4409-4F6A-A427-5E93F5FD3762}"/>
    <cellStyle name="Normal 2 4 6" xfId="1203" xr:uid="{0F511F11-295C-4672-9085-31B955B94AA7}"/>
    <cellStyle name="Normal 2 5" xfId="600" xr:uid="{187A8BF7-0272-46FE-B77E-C795644E84B8}"/>
    <cellStyle name="Normal 2 5 2" xfId="601" xr:uid="{79DA4B3A-5DA2-4551-B610-5E0A35492674}"/>
    <cellStyle name="Normal 2 5 3" xfId="934" xr:uid="{3F7D29E6-2EE8-43E3-A5B9-537D08DC6503}"/>
    <cellStyle name="Normal 2 5 3 2" xfId="1011" xr:uid="{D673E81C-62B6-447D-938A-2C3D425FB068}"/>
    <cellStyle name="Normal 2 5 3 2 2" xfId="1460" xr:uid="{D4A9F772-8D1B-4BFC-A32D-D88EBC14B7F6}"/>
    <cellStyle name="Normal 2 5 3 3" xfId="1132" xr:uid="{D9FED819-9FC5-4E9D-A781-6BA1C610000C}"/>
    <cellStyle name="Normal 2 5 3 3 2" xfId="1560" xr:uid="{DF34C21D-5919-4DCE-8394-7D80B7D73817}"/>
    <cellStyle name="Normal 2 5 3 4" xfId="1243" xr:uid="{F53560A6-9852-4217-992D-1C70200351E3}"/>
    <cellStyle name="Normal 2 5 4" xfId="975" xr:uid="{36A9395F-CF81-4734-B3B2-7AFBDCEB28C3}"/>
    <cellStyle name="Normal 2 5 4 2" xfId="1424" xr:uid="{09B6F004-F6F5-468D-B897-D6DFFBC416D1}"/>
    <cellStyle name="Normal 2 5 5" xfId="1087" xr:uid="{333B70BB-834B-4947-AF5C-46E91F83A302}"/>
    <cellStyle name="Normal 2 5 5 2" xfId="1523" xr:uid="{9349AF3D-C334-46E8-82EC-7F5E8A2131A5}"/>
    <cellStyle name="Normal 2 5 6" xfId="1204" xr:uid="{5075501E-880C-4CE1-9F28-9D2182D2CC0C}"/>
    <cellStyle name="Normal 2 6" xfId="602" xr:uid="{C0983CD9-0F96-4B03-B4D7-8EAB63A872F2}"/>
    <cellStyle name="Normal 2 6 2" xfId="935" xr:uid="{CDDEFDD1-5204-482B-854B-8116EC352170}"/>
    <cellStyle name="Normal 2 6 2 2" xfId="1012" xr:uid="{F51B91A5-91F9-432F-AAD5-CB654EF3949E}"/>
    <cellStyle name="Normal 2 6 2 2 2" xfId="1461" xr:uid="{41D10FCE-1B61-444E-826B-8E249DF814EB}"/>
    <cellStyle name="Normal 2 6 2 3" xfId="1133" xr:uid="{11BA4081-23D3-4073-AB69-8CBEC90DE90A}"/>
    <cellStyle name="Normal 2 6 2 3 2" xfId="1561" xr:uid="{C59376D3-5887-4662-BA71-DE365BFF7283}"/>
    <cellStyle name="Normal 2 6 2 4" xfId="1244" xr:uid="{07476100-97F2-4DB3-8E57-1BFA6E99A4C5}"/>
    <cellStyle name="Normal 2 6 3" xfId="976" xr:uid="{384A9AAB-4036-42DA-BD77-8F8453544614}"/>
    <cellStyle name="Normal 2 6 3 2" xfId="1425" xr:uid="{3C1F4ADD-D320-4724-AC0F-46C278B5FDF3}"/>
    <cellStyle name="Normal 2 6 4" xfId="1088" xr:uid="{F2410BD1-BB46-4F35-B7EB-506BC2585B4B}"/>
    <cellStyle name="Normal 2 6 4 2" xfId="1524" xr:uid="{340D9D6D-32A5-4E82-B22B-D9312D5FB495}"/>
    <cellStyle name="Normal 2 6 5" xfId="1205" xr:uid="{A5F57D22-A9F5-4CC7-A241-1155CCC74355}"/>
    <cellStyle name="Normal 2 7" xfId="603" xr:uid="{FB913D23-F584-4492-9C88-608F3AFD5AE5}"/>
    <cellStyle name="Normal 2 7 2" xfId="604" xr:uid="{E035E3E9-F929-47C1-A8AF-19A9DFA35A78}"/>
    <cellStyle name="Normal 2 7_CIP nr 5 Orastie-Sibiu lot 1 iunie-iulie 2012" xfId="605" xr:uid="{B84006C5-2FD1-4216-BB54-5F65F81B6224}"/>
    <cellStyle name="Normal 2 8" xfId="606" xr:uid="{DCEE7259-DE86-4D3F-976E-91E914068776}"/>
    <cellStyle name="Normal 2 9" xfId="607" xr:uid="{60AD0A76-00D7-4AF6-9D51-7862A9D699F9}"/>
    <cellStyle name="Normal 2 9 2" xfId="608" xr:uid="{E3F4A3FD-DC27-455B-AB9A-09273019E5B8}"/>
    <cellStyle name="Normal 2 9 3" xfId="936" xr:uid="{6F01B91E-F414-47CF-877C-B5F2A10F8BC1}"/>
    <cellStyle name="Normal 2 9 3 2" xfId="1013" xr:uid="{415E43CF-48F1-40C0-95D7-8A6DAACD60A2}"/>
    <cellStyle name="Normal 2 9 3 2 2" xfId="1462" xr:uid="{3AE2572C-4D9E-4348-BCE9-10BCBA6A44EF}"/>
    <cellStyle name="Normal 2 9 3 3" xfId="1134" xr:uid="{5E75172B-8E9F-46D0-BFA5-8B109F9A3727}"/>
    <cellStyle name="Normal 2 9 3 3 2" xfId="1562" xr:uid="{CB8373D4-0123-444A-9A15-472D71CDB9E9}"/>
    <cellStyle name="Normal 2 9 3 4" xfId="1245" xr:uid="{84E9F705-3BD2-48B1-BD70-585A30D04DBD}"/>
    <cellStyle name="Normal 2 9 4" xfId="977" xr:uid="{0B9D0EF9-8A55-4A78-A328-ED185D0D7BA8}"/>
    <cellStyle name="Normal 2 9 4 2" xfId="1426" xr:uid="{2CF37E77-ADB9-4637-A02C-BD76DCF18B50}"/>
    <cellStyle name="Normal 2 9 5" xfId="1089" xr:uid="{7330B55B-33CD-41D3-BD8F-5DB098E5B652}"/>
    <cellStyle name="Normal 2 9 5 2" xfId="1525" xr:uid="{3671E906-FA95-4A68-9DEB-CA9DA6433064}"/>
    <cellStyle name="Normal 2 9 6" xfId="1206" xr:uid="{3489AAED-3B27-44D4-932E-58191944A761}"/>
    <cellStyle name="Normal 2.4" xfId="609" xr:uid="{C2CDAA08-094C-427B-93DB-1B996DD4D151}"/>
    <cellStyle name="Normal 2_01.CG-CIP 1" xfId="610" xr:uid="{2A49A38D-8D6D-4500-A9FA-4FACDFEF74CA}"/>
    <cellStyle name="Normal 20" xfId="611" xr:uid="{6363D56C-938F-4B2E-AC32-B9C3B40BABD3}"/>
    <cellStyle name="Normal 20 2" xfId="612" xr:uid="{0D974670-23F0-4F70-88FF-29B23C9F39FC}"/>
    <cellStyle name="Normal 200" xfId="613" xr:uid="{C55B3748-A0EE-4B7B-9CA5-A49EE0A54D1C}"/>
    <cellStyle name="Normal 201" xfId="614" xr:uid="{E6FD008B-EFDB-400E-80DF-3A7978E7860E}"/>
    <cellStyle name="Normal 202" xfId="615" xr:uid="{5766238D-7870-40A6-9BFB-81DC025ED451}"/>
    <cellStyle name="Normal 203" xfId="616" xr:uid="{8998FDA5-42AA-4987-9961-0ECCA03819D6}"/>
    <cellStyle name="Normal 204" xfId="617" xr:uid="{876D90D8-36CD-4EFC-AFEE-F23B9BC1C192}"/>
    <cellStyle name="Normal 205" xfId="618" xr:uid="{DE48F194-0524-4D40-9B7F-11B6405DD26F}"/>
    <cellStyle name="Normal 206" xfId="619" xr:uid="{FCCB7EAA-2636-473A-B8B4-5419688EF732}"/>
    <cellStyle name="Normal 207" xfId="620" xr:uid="{247FD345-DBC3-4AE2-B317-5E0D61DB9FDE}"/>
    <cellStyle name="Normal 208" xfId="621" xr:uid="{C294779D-3122-4D39-BCB5-DBB294C3DA55}"/>
    <cellStyle name="Normal 209" xfId="622" xr:uid="{87B92366-6332-49C1-9A04-05E5E61E80B9}"/>
    <cellStyle name="Normal 21" xfId="623" xr:uid="{7F815D96-B136-46A4-8732-B7D6B881F626}"/>
    <cellStyle name="Normal 21 2" xfId="624" xr:uid="{7AB0BC40-3D01-4D9B-B515-0C1E22A539B5}"/>
    <cellStyle name="Normal 21 2 2" xfId="937" xr:uid="{C753B5C2-5FCF-4CEB-B0F8-31BDF777A650}"/>
    <cellStyle name="Normal 21 2 2 2" xfId="1014" xr:uid="{A888BFDE-3F7B-497C-9D3B-A88A2C4240F4}"/>
    <cellStyle name="Normal 21 2 2 2 2" xfId="1463" xr:uid="{3AD69466-B1E8-4AAE-82D4-139FB8ED8629}"/>
    <cellStyle name="Normal 21 2 2 3" xfId="1135" xr:uid="{335D0949-AB0D-4924-B7DF-D2268BDC5DFE}"/>
    <cellStyle name="Normal 21 2 2 3 2" xfId="1563" xr:uid="{A8F984F9-3007-477A-9335-9C1CE9A33275}"/>
    <cellStyle name="Normal 21 2 2 4" xfId="1246" xr:uid="{D0BE29C9-B3CC-4B79-A78C-003D66D461F0}"/>
    <cellStyle name="Normal 21 2 3" xfId="978" xr:uid="{02BD75F2-4F58-44C1-8C94-5DF94F875712}"/>
    <cellStyle name="Normal 21 2 3 2" xfId="1427" xr:uid="{B404CA4A-7825-4DCD-8788-2A078F440113}"/>
    <cellStyle name="Normal 21 2 4" xfId="1090" xr:uid="{1BA6A13C-F4D9-482D-83F4-6CEA44DD3667}"/>
    <cellStyle name="Normal 21 2 4 2" xfId="1526" xr:uid="{1AB30856-1B72-4B88-AF7C-C10A185CC575}"/>
    <cellStyle name="Normal 21 2 5" xfId="1207" xr:uid="{9C79CF28-8329-4E8A-9D85-D854EA6B9BC7}"/>
    <cellStyle name="Normal 21 3" xfId="625" xr:uid="{FFCDF262-12E5-4F41-B0CD-E121CE9823BC}"/>
    <cellStyle name="Normal 210" xfId="626" xr:uid="{8C9D54EC-AA43-4798-BB7F-6767882C02C8}"/>
    <cellStyle name="Normal 211" xfId="627" xr:uid="{F3558698-089D-47D6-B504-F4652668278A}"/>
    <cellStyle name="Normal 212" xfId="628" xr:uid="{405312A3-DD35-4E97-9843-F38713C5B14E}"/>
    <cellStyle name="Normal 213" xfId="629" xr:uid="{E633831D-A7C1-4E83-A63B-EBD811A983DA}"/>
    <cellStyle name="Normal 214" xfId="630" xr:uid="{0DF5828F-3EBD-4F73-AB77-F62B28397CC7}"/>
    <cellStyle name="Normal 215" xfId="631" xr:uid="{EB4E4F74-B729-4CFB-8771-1722A7CFD341}"/>
    <cellStyle name="Normal 216" xfId="632" xr:uid="{399ABF64-1084-436D-A286-159977CF3274}"/>
    <cellStyle name="Normal 217" xfId="633" xr:uid="{78380477-1F01-4E2C-83B7-E5B9B19707E4}"/>
    <cellStyle name="Normal 218" xfId="634" xr:uid="{3048053E-76A4-4880-AEA8-5BB4FBE82BDC}"/>
    <cellStyle name="Normal 219" xfId="635" xr:uid="{2EE63490-C13A-4F51-A8A4-738531732C6E}"/>
    <cellStyle name="Normal 22" xfId="636" xr:uid="{C1694901-E93A-49D7-93A7-E97C6B36A237}"/>
    <cellStyle name="Normal 22 2" xfId="637" xr:uid="{5A902DAB-4947-4821-9EAA-3D763789010A}"/>
    <cellStyle name="Normal 22 2 2" xfId="939" xr:uid="{02B0069C-44BE-4F2B-B558-8A07061D0F34}"/>
    <cellStyle name="Normal 22 2 2 2" xfId="1016" xr:uid="{990A50C6-5CCA-425F-9548-3EF8C07B7E7C}"/>
    <cellStyle name="Normal 22 2 2 2 2" xfId="1465" xr:uid="{AEC6D14D-AE5A-419E-9301-5D4432DE7BE5}"/>
    <cellStyle name="Normal 22 2 2 3" xfId="1137" xr:uid="{2B8C2320-05C9-4F98-A7E7-EDBC27886A69}"/>
    <cellStyle name="Normal 22 2 2 3 2" xfId="1565" xr:uid="{FACDF9CF-421C-413A-8F02-305408C83D61}"/>
    <cellStyle name="Normal 22 2 2 4" xfId="1248" xr:uid="{0C5DCD99-6B4D-4B4D-8E1E-4CCFE927E96A}"/>
    <cellStyle name="Normal 22 2 3" xfId="980" xr:uid="{9BCBE90F-8F66-43CF-9D26-A19B83C5657F}"/>
    <cellStyle name="Normal 22 2 3 2" xfId="1429" xr:uid="{99B64D71-D7E2-4353-BA9C-E3E8DCBD0339}"/>
    <cellStyle name="Normal 22 2 4" xfId="1092" xr:uid="{78B1EF19-1429-4854-8479-A8444A3E332B}"/>
    <cellStyle name="Normal 22 2 4 2" xfId="1528" xr:uid="{67C652F2-8650-4E6E-8B50-F5D20CADE41F}"/>
    <cellStyle name="Normal 22 2 5" xfId="1209" xr:uid="{B2A583FC-687B-4C2E-9C15-3B5DEFE5BBCD}"/>
    <cellStyle name="Normal 22 3" xfId="638" xr:uid="{A8B4B434-1AC4-41A1-B888-EDB179A91F4D}"/>
    <cellStyle name="Normal 22 4" xfId="938" xr:uid="{683F4D67-BA6C-4768-AFA2-F47C015C18B1}"/>
    <cellStyle name="Normal 22 4 2" xfId="1015" xr:uid="{C3319C17-42A8-4FF4-98DF-EA10312C9221}"/>
    <cellStyle name="Normal 22 4 2 2" xfId="1464" xr:uid="{7C1FD899-4DC4-4554-B571-CA502EB267BF}"/>
    <cellStyle name="Normal 22 4 3" xfId="1136" xr:uid="{CA2FC8B0-9DCC-459B-AA04-FC0DDB348FD5}"/>
    <cellStyle name="Normal 22 4 3 2" xfId="1564" xr:uid="{505D989E-8D2E-40CB-9BDF-EEEB3F2D3E86}"/>
    <cellStyle name="Normal 22 4 4" xfId="1247" xr:uid="{AA8E2F8D-9226-49D4-8836-40ACA2201577}"/>
    <cellStyle name="Normal 22 5" xfId="979" xr:uid="{B1B3B9DB-E558-4F1E-9859-4550656CCFFF}"/>
    <cellStyle name="Normal 22 5 2" xfId="1428" xr:uid="{58802F45-85E2-49E7-93E8-92E2115D2CC3}"/>
    <cellStyle name="Normal 22 6" xfId="1091" xr:uid="{2BB6C9A6-896E-4D9C-B825-0A34C40111AE}"/>
    <cellStyle name="Normal 22 6 2" xfId="1527" xr:uid="{2A584A40-7BDC-4FFB-8CC1-78B6B5691973}"/>
    <cellStyle name="Normal 22 7" xfId="1208" xr:uid="{D3C5EA41-DFD0-47AD-B06B-D9755093CDAA}"/>
    <cellStyle name="Normal 220" xfId="639" xr:uid="{F40C23AE-B790-4C07-B836-BBE2EA8EE930}"/>
    <cellStyle name="Normal 221" xfId="640" xr:uid="{A28601DB-E714-4F23-8167-A503B7466217}"/>
    <cellStyle name="Normal 222" xfId="641" xr:uid="{FF7B29E3-909D-46FD-8C09-23C2A1197100}"/>
    <cellStyle name="Normal 223" xfId="642" xr:uid="{C01ACDD6-013B-4243-A840-6849F3C92677}"/>
    <cellStyle name="Normal 224" xfId="643" xr:uid="{CCB07164-F436-401C-9E71-116396193358}"/>
    <cellStyle name="Normal 225" xfId="644" xr:uid="{E2109F7F-3CC1-47C7-BBD4-4F6AD0C17BAE}"/>
    <cellStyle name="Normal 226" xfId="645" xr:uid="{9E06B547-2EE8-4E52-9C95-57A99FB3E300}"/>
    <cellStyle name="Normal 227" xfId="646" xr:uid="{5BC65C05-7C9D-4EB9-84F4-55D1E5A75A46}"/>
    <cellStyle name="Normal 228" xfId="647" xr:uid="{43F79529-0A59-476D-856E-0BFF688434DC}"/>
    <cellStyle name="Normal 229" xfId="648" xr:uid="{92C7E2C7-A8C2-4587-B4B1-FA87F4897200}"/>
    <cellStyle name="Normal 23" xfId="649" xr:uid="{75FDCC3C-42B9-4B71-A4CD-BA909DE9FC77}"/>
    <cellStyle name="Normal 23 2" xfId="650" xr:uid="{C946E008-055E-46C7-940E-04E6D62ABC51}"/>
    <cellStyle name="Normal 230" xfId="651" xr:uid="{130D11EA-94CD-4E04-84EA-2A25F0875DF2}"/>
    <cellStyle name="Normal 231" xfId="652" xr:uid="{EEBB5454-45AE-4467-8962-EF96DA4A0A93}"/>
    <cellStyle name="Normal 232" xfId="653" xr:uid="{608AD170-F0D1-46F0-A2EF-264E6C468731}"/>
    <cellStyle name="Normal 233" xfId="654" xr:uid="{10D8F1F9-A22B-49AE-BA6D-3F441C789BB0}"/>
    <cellStyle name="Normal 234" xfId="655" xr:uid="{6F56D28E-836E-4478-BEF4-351C99775741}"/>
    <cellStyle name="Normal 235" xfId="656" xr:uid="{24E483D0-DC67-4BC4-8A69-5EE340F8F34C}"/>
    <cellStyle name="Normal 236" xfId="657" xr:uid="{F02EA7A8-08B3-4E08-8152-EAAF606E5626}"/>
    <cellStyle name="Normal 237" xfId="658" xr:uid="{650989C5-3537-48DC-A386-D364004FB2A6}"/>
    <cellStyle name="Normal 238" xfId="659" xr:uid="{4D6ECD5F-4857-4EE4-8F04-72BEA36B3C25}"/>
    <cellStyle name="Normal 239" xfId="660" xr:uid="{0DDF32E0-3656-4639-B432-C2EE9A832871}"/>
    <cellStyle name="Normal 24" xfId="661" xr:uid="{9C5F33A2-1487-49C2-B8F1-77B5A5AF2EF3}"/>
    <cellStyle name="Normal 24 2" xfId="662" xr:uid="{35DFF156-10BE-4D53-A641-7667F6E43DC6}"/>
    <cellStyle name="Normal 240" xfId="663" xr:uid="{6E2B8178-02E6-47AB-A04C-485A51A1F7E2}"/>
    <cellStyle name="Normal 241" xfId="664" xr:uid="{0273241B-2F06-4FED-8033-89913D225444}"/>
    <cellStyle name="Normal 242" xfId="665" xr:uid="{3FAF7477-70C9-47BF-8570-4923AC140E48}"/>
    <cellStyle name="Normal 243" xfId="666" xr:uid="{756C6FE3-6FC3-40EE-83CF-BFC3FE9E6E9B}"/>
    <cellStyle name="Normal 244" xfId="667" xr:uid="{508C7896-FC65-4DEC-8749-423E181015B7}"/>
    <cellStyle name="Normal 245" xfId="668" xr:uid="{6011E0DC-B8FC-4E2A-9607-BA80A8E95682}"/>
    <cellStyle name="Normal 246" xfId="669" xr:uid="{54E6C546-FDBC-4D0F-8587-04CB9F94C93C}"/>
    <cellStyle name="Normal 247" xfId="670" xr:uid="{797DEA69-C6C8-4B04-95ED-2D9B2F13B659}"/>
    <cellStyle name="Normal 248" xfId="671" xr:uid="{58E979A8-471D-45CC-AC17-73E9D17425B6}"/>
    <cellStyle name="Normal 249" xfId="672" xr:uid="{CE038952-6615-45B2-A578-A5D9FAD1FC6E}"/>
    <cellStyle name="Normal 25" xfId="673" xr:uid="{EAF7A391-6EA0-462B-9A4F-15B244F88C44}"/>
    <cellStyle name="Normal 250" xfId="674" xr:uid="{3D75A8FD-346C-48E8-B482-4419B4485673}"/>
    <cellStyle name="Normal 251" xfId="675" xr:uid="{3880483B-CDB5-41E4-B954-D537DFD3C5AC}"/>
    <cellStyle name="Normal 252" xfId="676" xr:uid="{93CC0C39-63EF-4AE4-98F0-6F96C97ECEDC}"/>
    <cellStyle name="Normal 253" xfId="677" xr:uid="{73C47703-8370-4568-8C80-92D17205336A}"/>
    <cellStyle name="Normal 254" xfId="678" xr:uid="{37DED5A2-DBF4-440B-8BFD-478BEA229451}"/>
    <cellStyle name="Normal 255" xfId="679" xr:uid="{C4BD0E29-C211-45AC-A5F6-8373749B15B4}"/>
    <cellStyle name="Normal 256" xfId="680" xr:uid="{AEA41D50-025A-4BD1-8BF2-5CB994BCCC99}"/>
    <cellStyle name="Normal 257" xfId="681" xr:uid="{5C1C5740-E574-4F3A-A8D5-C92412B265E4}"/>
    <cellStyle name="Normal 257 2" xfId="940" xr:uid="{55EA5C07-7D03-4BBC-AAE4-528FFE4B4AA8}"/>
    <cellStyle name="Normal 257 2 2" xfId="1017" xr:uid="{FC3F0606-C4EE-4B1B-B07D-EDD446560485}"/>
    <cellStyle name="Normal 257 2 2 2" xfId="1466" xr:uid="{6BF605B3-86D3-440D-8866-1F9E75FDFAA3}"/>
    <cellStyle name="Normal 257 2 3" xfId="1138" xr:uid="{EB232295-7DDC-47E9-84DF-146B777CD106}"/>
    <cellStyle name="Normal 257 2 3 2" xfId="1566" xr:uid="{5B74B973-9D11-4AEE-8D2D-47FC3C7ED75E}"/>
    <cellStyle name="Normal 257 2 4" xfId="1249" xr:uid="{38241BCB-866D-47CA-A0C1-6DEEC05CE50E}"/>
    <cellStyle name="Normal 257 3" xfId="981" xr:uid="{9F86ECB0-4BE0-4FA2-80CE-EE1967F63FF5}"/>
    <cellStyle name="Normal 257 3 2" xfId="1430" xr:uid="{369C9209-FCA6-4B4A-9271-3CC82522D32F}"/>
    <cellStyle name="Normal 257 4" xfId="1095" xr:uid="{666AFC98-51EC-4049-85AE-D338161DEEDF}"/>
    <cellStyle name="Normal 257 4 2" xfId="1529" xr:uid="{D608C190-97D5-47F1-AE65-1B6DB17BC305}"/>
    <cellStyle name="Normal 257 5" xfId="1210" xr:uid="{7924ED7C-DB96-432A-9351-3845799060F0}"/>
    <cellStyle name="Normal 258" xfId="900" xr:uid="{2A53A978-088E-4D81-979C-F2FC289BE5E6}"/>
    <cellStyle name="Normal 258 2" xfId="1146" xr:uid="{6D424445-34FC-42C5-AE52-A0F1F5EC8DDE}"/>
    <cellStyle name="Normal 258 2 2" xfId="1574" xr:uid="{C1F3A2EB-DEDE-4538-83A5-B69C41F17AA0}"/>
    <cellStyle name="Normal 258 3" xfId="1392" xr:uid="{8FBC6329-621C-44B2-B7AF-E58C471B130E}"/>
    <cellStyle name="Normal 258 4" xfId="1257" xr:uid="{C15B324C-5833-4A18-B1FE-68BD77128F8D}"/>
    <cellStyle name="Normal 259" xfId="949" xr:uid="{FE9A92BE-CBC8-4EFB-BD74-73E98A517FC4}"/>
    <cellStyle name="Normal 259 2" xfId="1149" xr:uid="{CC53DE5B-4FAB-4B45-B60F-CD0708F1BE34}"/>
    <cellStyle name="Normal 259 2 2" xfId="1577" xr:uid="{58E0039C-D0C4-4570-831C-0526151A2152}"/>
    <cellStyle name="Normal 259 3" xfId="1402" xr:uid="{9EE04755-C676-4E1E-8517-AD393BB329DF}"/>
    <cellStyle name="Normal 259 4" xfId="1260" xr:uid="{34774642-9A90-4BC9-86C0-0A983072513F}"/>
    <cellStyle name="Normal 26" xfId="682" xr:uid="{3F47DE0A-0B8A-44D5-B51D-9C20776F80C4}"/>
    <cellStyle name="Normal 26 2" xfId="683" xr:uid="{52B740DB-6A45-40D9-9DE1-4E3F1CD5AAA0}"/>
    <cellStyle name="Normal 260" xfId="989" xr:uid="{A223A759-4855-4F5E-A9E3-686387424128}"/>
    <cellStyle name="Normal 260 2" xfId="1153" xr:uid="{861081A7-E713-4DF6-80CB-E076B497BEAC}"/>
    <cellStyle name="Normal 260 2 2" xfId="1579" xr:uid="{36583B08-8B29-4759-AC5B-9A47E0FEDEEA}"/>
    <cellStyle name="Normal 260 3" xfId="1438" xr:uid="{396616C8-708F-4DB0-895D-06EDAB4FC4AA}"/>
    <cellStyle name="Normal 260 4" xfId="1263" xr:uid="{52497774-C7CD-4586-A456-14625890E5B8}"/>
    <cellStyle name="Normal 261" xfId="1157" xr:uid="{C4946312-31FD-4A1F-9352-13015529AACD}"/>
    <cellStyle name="Normal 261 2" xfId="1582" xr:uid="{C667FB5D-FE6A-49C3-8F94-348D4263BAF0}"/>
    <cellStyle name="Normal 262" xfId="1158" xr:uid="{C5999D9C-6552-4CCA-9E47-0136950676C9}"/>
    <cellStyle name="Normal 262 2" xfId="1267" xr:uid="{2E239D95-5E5C-4F00-8FB9-31BE84237033}"/>
    <cellStyle name="Normal 263" xfId="1159" xr:uid="{F04CD7A5-9CF2-40ED-A03C-73F86C0D08FA}"/>
    <cellStyle name="Normal 263 2" xfId="1268" xr:uid="{DFE0AAC4-FA6E-400F-837A-4F88C777E988}"/>
    <cellStyle name="Normal 264" xfId="1109" xr:uid="{0672598F-E179-458E-979D-DA9AEE28F337}"/>
    <cellStyle name="Normal 264 2" xfId="1538" xr:uid="{0CAD51C5-0766-4963-BE9C-436D60C835DA}"/>
    <cellStyle name="Normal 264 3" xfId="1354" xr:uid="{A46CBEA3-47D1-48AD-83BA-384CA91A5B2B}"/>
    <cellStyle name="Normal 264 4" xfId="1270" xr:uid="{6FC9E698-0C3F-4F8A-A4FF-F4E83A8FC37C}"/>
    <cellStyle name="Normal 265" xfId="1039" xr:uid="{DEC35851-8C97-4CE6-BC9E-44B087419EDB}"/>
    <cellStyle name="Normal 265 2" xfId="1484" xr:uid="{3FCF933F-0673-483C-8E24-21256815D8D2}"/>
    <cellStyle name="Normal 265 3" xfId="1401" xr:uid="{CEF2E10C-E7A5-4913-A51E-F6F57D58B836}"/>
    <cellStyle name="Normal 265 4" xfId="1271" xr:uid="{24B96480-0DBE-4D53-A571-5B1E98BDA6F8}"/>
    <cellStyle name="Normal 266" xfId="1164" xr:uid="{A4788139-5087-4D51-BEE7-FBCC76D0FBA2}"/>
    <cellStyle name="Normal 266 2" xfId="1585" xr:uid="{35F71D67-90B1-4255-8B8D-B5C12ECC0FA8}"/>
    <cellStyle name="Normal 266 3" xfId="1311" xr:uid="{4753261F-4CCC-4A4A-B2CE-51D9A4710151}"/>
    <cellStyle name="Normal 266 4" xfId="1272" xr:uid="{13138BE0-BD02-43E8-B714-1119A6AFC8B0}"/>
    <cellStyle name="Normal 267" xfId="1104" xr:uid="{66BC8E6F-0A33-4036-9C56-E35FCB2D3C0E}"/>
    <cellStyle name="Normal 267 2" xfId="1536" xr:uid="{2E5088A7-D838-47A4-896C-52F5B1258260}"/>
    <cellStyle name="Normal 267 3" xfId="1376" xr:uid="{B11F336C-5E31-4120-9050-AB4798B5E3B2}"/>
    <cellStyle name="Normal 267 4" xfId="1273" xr:uid="{52C62F08-C43A-4F35-BD1A-833DCA718108}"/>
    <cellStyle name="Normal 268" xfId="1057" xr:uid="{A0C834EE-5C95-4DCF-86AF-2FC39D2E8FA9}"/>
    <cellStyle name="Normal 269" xfId="1302" xr:uid="{DF195DE9-ADFD-4E86-A3A3-450BDED981CA}"/>
    <cellStyle name="Normal 27" xfId="684" xr:uid="{01898C7D-AD0B-4971-A636-016177F63774}"/>
    <cellStyle name="Normal 270" xfId="1306" xr:uid="{8A40F2F4-BAC7-4B82-ABDC-3CFF4839E4D0}"/>
    <cellStyle name="Normal 271" xfId="1307" xr:uid="{CAFB9042-AE77-431A-A6E1-6FC8BE173972}"/>
    <cellStyle name="Normal 272" xfId="1608" xr:uid="{0963F59B-CFA2-4127-A3C3-90E8AA1075D3}"/>
    <cellStyle name="Normal 273" xfId="1177" xr:uid="{BB8F2071-59F6-471C-BF80-55280E8A327B}"/>
    <cellStyle name="Normal 274" xfId="1221" xr:uid="{740F25AE-3281-413B-9821-2D7787B6F52D}"/>
    <cellStyle name="Normal 275" xfId="1622" xr:uid="{53031300-9267-40B4-AF64-771AEBAF804E}"/>
    <cellStyle name="Normal 276" xfId="1625" xr:uid="{1903E62E-1453-4C7A-894B-BA2C1FF0BCEA}"/>
    <cellStyle name="Normal 277" xfId="1626" xr:uid="{F6F9FF76-DEE5-44C2-83BB-B72D175C3FB8}"/>
    <cellStyle name="Normal 278" xfId="1627" xr:uid="{E7E8E058-7CA6-4ECE-B05B-F7E0945574F3}"/>
    <cellStyle name="Normal 279" xfId="1628" xr:uid="{BE6C6982-1EB2-4D23-A442-EAF637044F5D}"/>
    <cellStyle name="Normal 28" xfId="685" xr:uid="{3A3F8546-8BDF-4570-9959-40ACA569FC53}"/>
    <cellStyle name="Normal 28 2" xfId="686" xr:uid="{CF2281B6-037E-48B0-8F09-F9B9B3098C39}"/>
    <cellStyle name="Normal 280" xfId="1629" xr:uid="{06102EB0-20A4-4C22-AD6E-7DD2268DEA2A}"/>
    <cellStyle name="Normal 281" xfId="1632" xr:uid="{A1227145-57F6-4D21-BA7C-B98F6E4D8E57}"/>
    <cellStyle name="Normal 282" xfId="1633" xr:uid="{4C4EF2E0-1554-4342-A870-1B43F8F6155A}"/>
    <cellStyle name="Normal 283" xfId="1634" xr:uid="{994CC94A-20D6-46D1-B3A2-36334681C5EF}"/>
    <cellStyle name="Normal 284" xfId="1635" xr:uid="{0871EF8A-001F-40BB-A6A5-48ED5D8BB7D1}"/>
    <cellStyle name="Normal 285" xfId="1630" xr:uid="{15CE367C-777C-48AD-AD35-E0290FF1182F}"/>
    <cellStyle name="Normal 286" xfId="1631" xr:uid="{997EC839-100C-4B27-B0F5-E45B96C9B4A3}"/>
    <cellStyle name="Normal 287" xfId="1636" xr:uid="{3320C498-319A-4F5C-BE12-65D160B7A9C1}"/>
    <cellStyle name="Normal 288" xfId="1" xr:uid="{30F46EFA-A121-4B5A-B997-4814FBEF34C8}"/>
    <cellStyle name="Normal 289" xfId="1638" xr:uid="{309EB9CF-BCAC-48E0-A2A9-7B5573409618}"/>
    <cellStyle name="Normal 29" xfId="687" xr:uid="{80E5D6EA-F85E-4873-9AEA-289FCA14D2DE}"/>
    <cellStyle name="Normal 290" xfId="1649" xr:uid="{CEF7BE14-573C-4274-87C3-97D0D61DA49C}"/>
    <cellStyle name="Normal 291" xfId="1645" xr:uid="{6200BEF7-563C-4120-9A09-77A90838954E}"/>
    <cellStyle name="Normal 292" xfId="1652" xr:uid="{F6748FBD-0F9A-4579-961B-EADCC1332C9D}"/>
    <cellStyle name="Normal 293" xfId="1654" xr:uid="{9185CAAD-5665-4E41-BEDA-BC3E34994BD6}"/>
    <cellStyle name="Normal 294" xfId="1650" xr:uid="{305F82C1-2CF9-4A71-84B9-6244052EB816}"/>
    <cellStyle name="Normal 295" xfId="1657" xr:uid="{3CEF830F-6944-43B5-8AEB-F9844BD64FB3}"/>
    <cellStyle name="Normal 3" xfId="688" xr:uid="{8A3EDF7C-7508-41F5-B262-589B3508C39E}"/>
    <cellStyle name="Normal 3 2" xfId="689" xr:uid="{B5BD9A9B-914B-47DC-961A-B446A3A16F7D}"/>
    <cellStyle name="Normal 3 2 2" xfId="690" xr:uid="{B7FDDA9E-104D-4C57-908B-3C52D329520A}"/>
    <cellStyle name="Normal 3 2 2 2" xfId="691" xr:uid="{CC2E125B-263A-41C4-A18C-C5DE2BC37CD7}"/>
    <cellStyle name="Normal 3 2 3" xfId="692" xr:uid="{D02D288C-71EB-4DC9-952B-E40DB3892003}"/>
    <cellStyle name="Normal 3 2 4" xfId="941" xr:uid="{39716966-67EA-4349-9136-9967275056FE}"/>
    <cellStyle name="Normal 3 2 4 2" xfId="1018" xr:uid="{AB78F4AB-C886-4387-8ED0-F0A6F1B59BD4}"/>
    <cellStyle name="Normal 3 2 4 2 2" xfId="1467" xr:uid="{57B5FE34-BBCF-475B-99D8-81B2753455AE}"/>
    <cellStyle name="Normal 3 2 4 3" xfId="1139" xr:uid="{B6E64162-7B2D-45DC-B6AD-4FB2E8400F65}"/>
    <cellStyle name="Normal 3 2 4 3 2" xfId="1567" xr:uid="{C4383AED-1D4B-49DA-9660-55CB61683825}"/>
    <cellStyle name="Normal 3 2 4 4" xfId="1250" xr:uid="{8A7DDBC6-93FC-4EC7-A7EE-6A4E8B551DF4}"/>
    <cellStyle name="Normal 3 2 5" xfId="982" xr:uid="{E7D17B6C-DE84-4915-ADC0-F446A28E2C8F}"/>
    <cellStyle name="Normal 3 2 5 2" xfId="1431" xr:uid="{555E5904-57B2-4F8F-B16E-02D140DE0D6A}"/>
    <cellStyle name="Normal 3 2 6" xfId="1097" xr:uid="{3E406EC8-6EB4-4E4E-962B-83BBAD8BFC90}"/>
    <cellStyle name="Normal 3 2 6 2" xfId="1530" xr:uid="{43CE7DFC-EDF9-443C-BBF7-45FD562F68E6}"/>
    <cellStyle name="Normal 3 2 7" xfId="1211" xr:uid="{5878C1AB-30D5-4F99-9700-0D91E7C5CCF8}"/>
    <cellStyle name="Normal 3 3" xfId="693" xr:uid="{21952F5D-23D7-4072-8B15-2434C088A206}"/>
    <cellStyle name="Normal 3 4" xfId="694" xr:uid="{2F517290-61EB-48DE-892E-22F4E1FEF84B}"/>
    <cellStyle name="Normal 3_04 Anexe Raport lunar Decembrie 2011 lot1" xfId="695" xr:uid="{67532310-F39E-44C4-8A6F-1D862ACFCDF9}"/>
    <cellStyle name="Normal 30" xfId="696" xr:uid="{179D5F2E-2636-4B56-B745-D12B2571A0B0}"/>
    <cellStyle name="Normal 31" xfId="697" xr:uid="{C92AEF36-56B7-442B-A674-EB5AF0C3507D}"/>
    <cellStyle name="Normal 32" xfId="698" xr:uid="{EF77D286-AD1A-4AAF-BF09-E27376488937}"/>
    <cellStyle name="Normal 33" xfId="699" xr:uid="{42C11964-0DB3-4683-8ECD-ED9DC15AD2BC}"/>
    <cellStyle name="Normal 34" xfId="700" xr:uid="{F87051A1-C9A0-4FF6-9BD9-B1362C69E965}"/>
    <cellStyle name="Normal 35" xfId="701" xr:uid="{ACDC4AD4-34AD-48F9-9FDB-E64DF7A71C6F}"/>
    <cellStyle name="Normal 36" xfId="702" xr:uid="{D8F74159-C26D-4846-9513-A0025EE97EDA}"/>
    <cellStyle name="Normal 37" xfId="703" xr:uid="{FCB2670D-4943-4A0A-AA4E-A724AD82A69C}"/>
    <cellStyle name="Normal 38" xfId="704" xr:uid="{95464121-6E74-498D-8DF1-E410F218E612}"/>
    <cellStyle name="Normal 39" xfId="705" xr:uid="{AE3AC90B-7F28-446F-9760-7C172C36C831}"/>
    <cellStyle name="Normal 4" xfId="706" xr:uid="{A8222890-5161-4239-9A2C-C182F561017B}"/>
    <cellStyle name="Normal 4 2" xfId="707" xr:uid="{447233EB-D6F5-45A9-A2AE-CE7FC7FC34EA}"/>
    <cellStyle name="Normal 4 2 2" xfId="943" xr:uid="{D985831B-106D-4559-A55F-D329E5E99FC6}"/>
    <cellStyle name="Normal 4 2 2 2" xfId="1020" xr:uid="{458ACE41-8891-4374-882C-350291EAE99B}"/>
    <cellStyle name="Normal 4 2 2 2 2" xfId="1469" xr:uid="{453F068F-E87E-4FC3-AB50-7854EB5A992F}"/>
    <cellStyle name="Normal 4 2 2 3" xfId="1141" xr:uid="{7D049224-E148-4D98-A6FE-4C76910FD626}"/>
    <cellStyle name="Normal 4 2 2 3 2" xfId="1569" xr:uid="{BBED02F6-2CBE-415F-8FD8-F3A2CDB1B1B8}"/>
    <cellStyle name="Normal 4 2 2 4" xfId="1252" xr:uid="{305B7D67-ED82-4E3A-8558-4C6CF28B876C}"/>
    <cellStyle name="Normal 4 2 3" xfId="984" xr:uid="{28E60E1E-5CAE-4EFF-95EC-5A31D7E59FC1}"/>
    <cellStyle name="Normal 4 2 3 2" xfId="1433" xr:uid="{8A161487-55B2-43BC-A635-E205651B8C36}"/>
    <cellStyle name="Normal 4 2 3 3" xfId="1303" xr:uid="{85EE7FED-1F08-48E8-A5EF-8A42DC1D6ADD}"/>
    <cellStyle name="Normal 4 2 4" xfId="1100" xr:uid="{1B9FBCA1-A4A6-4C86-AEDB-F5460B361EBD}"/>
    <cellStyle name="Normal 4 2 4 2" xfId="1532" xr:uid="{AB79ED52-4C7E-4DF1-972C-A2C65E3E4CC2}"/>
    <cellStyle name="Normal 4 2 5" xfId="1214" xr:uid="{DB0F17DF-6240-46A2-85EE-77E8C615A9EE}"/>
    <cellStyle name="Normal 4 3" xfId="708" xr:uid="{43E36891-3653-44CC-B029-BF24FE2970DE}"/>
    <cellStyle name="Normal 4 4" xfId="709" xr:uid="{4D0FB8C6-4DA6-4394-8B52-04C1F81381F4}"/>
    <cellStyle name="Normal 4 5" xfId="710" xr:uid="{E2B0BBD6-CB5F-4502-A97D-204E788E2D0E}"/>
    <cellStyle name="Normal 4 6" xfId="942" xr:uid="{A2220820-A998-4C17-8D3A-A935455C682F}"/>
    <cellStyle name="Normal 4 6 2" xfId="1019" xr:uid="{2AE93630-9CBF-47A0-80F2-96B2296DD672}"/>
    <cellStyle name="Normal 4 6 2 2" xfId="1468" xr:uid="{438BC401-2226-4009-95FC-22CF57666AA9}"/>
    <cellStyle name="Normal 4 6 3" xfId="1140" xr:uid="{DA154D70-B83F-43F4-A83A-D1B9E2F62A00}"/>
    <cellStyle name="Normal 4 6 3 2" xfId="1568" xr:uid="{1127DA27-AF1F-45C7-9154-6848F956073C}"/>
    <cellStyle name="Normal 4 6 4" xfId="1251" xr:uid="{A60A42AD-3217-4B5F-9CBD-23FB5FD326E7}"/>
    <cellStyle name="Normal 4 7" xfId="983" xr:uid="{527A9802-1ECC-4C56-98E2-B2AC5880AEC2}"/>
    <cellStyle name="Normal 4 7 2" xfId="1432" xr:uid="{99CC0F65-107F-4EEA-A652-819C1C099DB9}"/>
    <cellStyle name="Normal 4 8" xfId="1099" xr:uid="{AA36612F-1E0B-4344-B6E9-254D97B99A41}"/>
    <cellStyle name="Normal 4 8 2" xfId="1531" xr:uid="{A022BCC2-B57A-4E06-ADFC-22B457286008}"/>
    <cellStyle name="Normal 4 9" xfId="1213" xr:uid="{8B7BB818-5EFA-4938-A8F8-839D59911DF0}"/>
    <cellStyle name="Normal 4_1_IPS 02_end August 11" xfId="711" xr:uid="{E81D5F04-D74C-4720-AA50-18F6AB5ECC94}"/>
    <cellStyle name="Normal 40" xfId="712" xr:uid="{E2F51C29-41F1-41C1-8378-6337C0703F12}"/>
    <cellStyle name="Normal 41" xfId="713" xr:uid="{D4931199-08BF-4D75-B346-35DF1807C80F}"/>
    <cellStyle name="Normal 42" xfId="714" xr:uid="{B31D2F4F-983D-4A03-8BDA-8C3E1C0F76FE}"/>
    <cellStyle name="Normal 43" xfId="715" xr:uid="{3FBE895B-34DD-477C-9DBF-0CC9ADCF50D7}"/>
    <cellStyle name="Normal 44" xfId="716" xr:uid="{A0F6A090-EAE1-46F2-BB58-39CCB47F792C}"/>
    <cellStyle name="Normal 45" xfId="717" xr:uid="{D48AD9EC-7812-4179-91B0-2142932203F0}"/>
    <cellStyle name="Normal 46" xfId="718" xr:uid="{9AB9423F-FA79-439B-97D3-92B230057EB1}"/>
    <cellStyle name="Normal 47" xfId="719" xr:uid="{2E2ABF92-7B60-480D-B016-BEC344051F21}"/>
    <cellStyle name="Normal 48" xfId="720" xr:uid="{6BE2619E-A173-4AF0-B320-6DE489A69100}"/>
    <cellStyle name="Normal 49" xfId="721" xr:uid="{B57AB9D6-6C8C-45DA-9274-25476602805B}"/>
    <cellStyle name="Normal 5" xfId="722" xr:uid="{00F46C67-4124-4925-83BF-FA7BAD551FC3}"/>
    <cellStyle name="Normal 5 2" xfId="723" xr:uid="{597B22AC-6B1E-4C24-9229-8925BB72BCFE}"/>
    <cellStyle name="Normal 5 2 2" xfId="724" xr:uid="{926BCED4-3F26-4E41-9A8E-C61E49241450}"/>
    <cellStyle name="Normal 5 2 3" xfId="945" xr:uid="{9F6BF640-E1E6-4B15-8693-AA5ACF675C05}"/>
    <cellStyle name="Normal 5 2 3 2" xfId="1022" xr:uid="{8566F314-AD8E-402D-88A3-950A27C7786E}"/>
    <cellStyle name="Normal 5 2 3 2 2" xfId="1471" xr:uid="{5D4B0C40-FA7D-419D-AE74-BB50D8E5249D}"/>
    <cellStyle name="Normal 5 2 3 3" xfId="1143" xr:uid="{78D3120B-ADBF-45D2-B607-1C35A351FDDE}"/>
    <cellStyle name="Normal 5 2 3 3 2" xfId="1571" xr:uid="{155273A2-DCC3-436C-BA50-EB507C5C499A}"/>
    <cellStyle name="Normal 5 2 3 4" xfId="1254" xr:uid="{5BD49D8A-DE55-40E8-A095-71D6978FA8EE}"/>
    <cellStyle name="Normal 5 2 4" xfId="986" xr:uid="{F129FA5B-464E-450A-954B-BA1CA825E047}"/>
    <cellStyle name="Normal 5 2 4 2" xfId="1435" xr:uid="{BA03AB75-61B6-4B84-9583-E12030F5E6C1}"/>
    <cellStyle name="Normal 5 2 5" xfId="1102" xr:uid="{D3A2B803-4065-4499-AB01-9C1D429325D3}"/>
    <cellStyle name="Normal 5 2 5 2" xfId="1534" xr:uid="{5B354C0C-A92C-4C04-9C0A-1C3BD62ABE05}"/>
    <cellStyle name="Normal 5 2 6" xfId="1216" xr:uid="{9D0A05FE-5867-45FB-A1B5-207539F44FC8}"/>
    <cellStyle name="Normal 5 3" xfId="725" xr:uid="{6EF9C0F3-9959-4DB3-814B-EB0392F07744}"/>
    <cellStyle name="Normal 5 4" xfId="944" xr:uid="{9F632647-BC49-41F9-A939-52D82A8E28A8}"/>
    <cellStyle name="Normal 5 4 2" xfId="1021" xr:uid="{D7F52600-B477-4E8E-9D8B-9CE84029C8BB}"/>
    <cellStyle name="Normal 5 4 2 2" xfId="1470" xr:uid="{DA2B6CE3-E25D-4DDF-9460-6DCCA3379399}"/>
    <cellStyle name="Normal 5 4 3" xfId="1142" xr:uid="{36CE1930-3D79-4E7B-A2C6-66FA8A2766F1}"/>
    <cellStyle name="Normal 5 4 3 2" xfId="1570" xr:uid="{5445262A-0422-407A-B339-FCABC0B72D67}"/>
    <cellStyle name="Normal 5 4 4" xfId="1253" xr:uid="{4A48CBE6-A67C-4E92-8386-C58D34C7C1D6}"/>
    <cellStyle name="Normal 5 5" xfId="985" xr:uid="{6FACE060-D336-4D79-A2A7-2BDB03F6E266}"/>
    <cellStyle name="Normal 5 5 2" xfId="1434" xr:uid="{DD90CC93-4823-4180-8D6F-E75A1C054C61}"/>
    <cellStyle name="Normal 5 6" xfId="1101" xr:uid="{E163378D-3508-4A76-AB7E-3F9C062E84AF}"/>
    <cellStyle name="Normal 5 6 2" xfId="1533" xr:uid="{8EB93765-60DD-432B-A891-FB883B22B99A}"/>
    <cellStyle name="Normal 5 7" xfId="1215" xr:uid="{6720F431-21E6-4D07-B1E8-B8154AEA475E}"/>
    <cellStyle name="Normal 5_Certificat de plata interimar nr 1 martie 2010" xfId="726" xr:uid="{1E07C2DC-DD94-4752-9CA1-06F79A255B9E}"/>
    <cellStyle name="Normal 50" xfId="727" xr:uid="{A93ACDBA-CF40-4D0B-AD98-28FF083AAD51}"/>
    <cellStyle name="Normal 51" xfId="728" xr:uid="{09A717DD-E82A-44CE-A544-DCBA75886490}"/>
    <cellStyle name="Normal 52" xfId="729" xr:uid="{CE6FA542-D617-4A38-B277-847A30A28D88}"/>
    <cellStyle name="Normal 53" xfId="730" xr:uid="{465184E2-AE7A-4B1C-8CB5-EEBDA022DE69}"/>
    <cellStyle name="Normal 54" xfId="731" xr:uid="{47016CD7-FF2F-40E2-A427-31439F8F66BC}"/>
    <cellStyle name="Normal 55" xfId="732" xr:uid="{EA7594D1-4959-4316-B711-E40EECE50162}"/>
    <cellStyle name="Normal 56" xfId="733" xr:uid="{FF0218C7-A74E-4D1F-84C1-81070688DF7B}"/>
    <cellStyle name="Normal 57" xfId="734" xr:uid="{BD429EEB-9C08-4067-9258-6AC379B7CB42}"/>
    <cellStyle name="Normal 58" xfId="735" xr:uid="{B55AA087-CBBE-4020-A7AB-5717EFBB6831}"/>
    <cellStyle name="Normal 59" xfId="736" xr:uid="{4B897BC9-1EC3-4BD1-A217-FA4C5D6B6A3B}"/>
    <cellStyle name="Normal 6" xfId="737" xr:uid="{CCDF6E86-E244-4B32-8446-9DE6A2F534A7}"/>
    <cellStyle name="Normal 6 2" xfId="738" xr:uid="{B949DADE-F10F-4241-B66E-D160138B6754}"/>
    <cellStyle name="Normal 6 2 2" xfId="1304" xr:uid="{11867015-284B-44E1-8F8A-85B63BE789B6}"/>
    <cellStyle name="Normal 6 3" xfId="739" xr:uid="{14933C0B-09F3-4B24-83F0-42C8E94862DA}"/>
    <cellStyle name="Normal 6 4" xfId="1038" xr:uid="{A699466E-14C8-442E-AC96-128568EE194A}"/>
    <cellStyle name="Normal 6 5" xfId="1382" xr:uid="{07C1390A-2E87-44D3-BA9B-CCD82D3EBDC7}"/>
    <cellStyle name="Normal 60" xfId="740" xr:uid="{028D2BD2-1DDE-497F-9AAD-B8750D2A478A}"/>
    <cellStyle name="Normal 61" xfId="741" xr:uid="{97166471-76E8-4F56-86A2-30904612F460}"/>
    <cellStyle name="Normal 62" xfId="742" xr:uid="{071BA0E0-3FE3-4A68-98FA-6B0DE29B6FB8}"/>
    <cellStyle name="Normal 63" xfId="743" xr:uid="{D19C4C8F-C3BC-4EEF-8A7C-9AAB3B1FF034}"/>
    <cellStyle name="Normal 64" xfId="744" xr:uid="{2955E2F0-0B81-4A33-8F6B-24EA058440C0}"/>
    <cellStyle name="Normal 65" xfId="745" xr:uid="{C99A8677-4C87-4593-B370-33DFEED00B6B}"/>
    <cellStyle name="Normal 66" xfId="746" xr:uid="{784F412F-71FD-4EFA-8E42-DD0E485DDF16}"/>
    <cellStyle name="Normal 67" xfId="747" xr:uid="{3731685B-C7CA-4285-9B28-4FCF14BDA865}"/>
    <cellStyle name="Normal 68" xfId="748" xr:uid="{96283DEA-1D4B-449D-9232-77FD37A4DEAD}"/>
    <cellStyle name="Normal 69" xfId="749" xr:uid="{B5E68C27-C1FA-45AD-91BA-1A1E8FF21348}"/>
    <cellStyle name="Normal 7" xfId="750" xr:uid="{6535B0BF-48E2-450A-9CA7-1A18DB1210A9}"/>
    <cellStyle name="Normal 7 2" xfId="751" xr:uid="{97B0AA5E-4BAF-4D75-B8BD-185883366603}"/>
    <cellStyle name="Normal 70" xfId="752" xr:uid="{CDBD6FFA-B8FC-41A8-8DB4-000089CA6B38}"/>
    <cellStyle name="Normal 71" xfId="753" xr:uid="{73274B12-3D28-4A1D-90B7-CCECF6C20BF9}"/>
    <cellStyle name="Normal 72" xfId="754" xr:uid="{CDAA97C2-B937-49C4-BF69-34A4EBEB1F89}"/>
    <cellStyle name="Normal 73" xfId="755" xr:uid="{D53C7231-CA29-4D3E-97BB-E2AEBF98FCCE}"/>
    <cellStyle name="Normal 74" xfId="756" xr:uid="{5959BA5C-D878-4618-B406-8C2D2E8A81D5}"/>
    <cellStyle name="Normal 75" xfId="757" xr:uid="{E8D4934B-B1C8-43A1-85AC-EA60835759BB}"/>
    <cellStyle name="Normal 76" xfId="758" xr:uid="{B7F9FE23-1996-4DE7-8E71-6E48DF2F6F38}"/>
    <cellStyle name="Normal 77" xfId="759" xr:uid="{BAA5FEE2-72BF-4FCB-B1AC-50A4DCFE3FB6}"/>
    <cellStyle name="Normal 78" xfId="760" xr:uid="{04FCD925-0B00-449E-B946-C73A0D6C7D1A}"/>
    <cellStyle name="Normal 79" xfId="761" xr:uid="{71619AC2-1EE4-4F0B-B22E-8AC0D8C9148E}"/>
    <cellStyle name="Normal 8" xfId="762" xr:uid="{4AC1A0D5-1644-482D-9D4C-BEA55ACCFBC6}"/>
    <cellStyle name="Normal 8 2" xfId="763" xr:uid="{F374BFAB-A036-48AB-AB30-AA08498F7698}"/>
    <cellStyle name="Normal 8 2 2" xfId="764" xr:uid="{4DBA9ED3-B1B4-49FB-A559-3E02C943F8FC}"/>
    <cellStyle name="Normal 8 3" xfId="765" xr:uid="{D4446214-5ADC-47FB-A32B-EFAE69BB7D2F}"/>
    <cellStyle name="Normal 8 4" xfId="766" xr:uid="{ED64037E-BA7E-422F-A533-BE02066B2CB6}"/>
    <cellStyle name="Normal 8 5" xfId="767" xr:uid="{DDA8E5C1-8C16-442E-BF0A-FA4AD697E98A}"/>
    <cellStyle name="Normal 8 6" xfId="1035" xr:uid="{0FC584C0-6612-4C5B-B4FE-2FBB1280E7B2}"/>
    <cellStyle name="Normal 8_1_IPS 02_end August 11" xfId="768" xr:uid="{8CCEB092-F4FF-48DB-80D0-0E71301969C5}"/>
    <cellStyle name="Normal 80" xfId="769" xr:uid="{CFBA787E-1EC9-4CD8-AD51-199736D65C9B}"/>
    <cellStyle name="Normal 81" xfId="770" xr:uid="{1FF6E272-65A3-4E9B-A445-F4B6F0C49425}"/>
    <cellStyle name="Normal 82" xfId="771" xr:uid="{80E408F8-2E3F-4915-89DA-BA50E995CEC3}"/>
    <cellStyle name="Normal 83" xfId="772" xr:uid="{0021422D-D98E-4BEF-BD69-0F7383A1C714}"/>
    <cellStyle name="Normal 84" xfId="773" xr:uid="{BD024574-428B-4ADB-BB81-C2F0C2E80188}"/>
    <cellStyle name="Normal 85" xfId="774" xr:uid="{E32DAA2B-F27E-4243-999C-90309F0EBA4C}"/>
    <cellStyle name="Normal 86" xfId="775" xr:uid="{1739C012-D8DF-428E-AA9B-017021E23FC9}"/>
    <cellStyle name="Normal 87" xfId="776" xr:uid="{E9F91425-17DF-4CE3-AAF9-5EF84CD3F92D}"/>
    <cellStyle name="Normal 88" xfId="777" xr:uid="{FF7519F3-127A-41A3-AAC4-23176185EAE4}"/>
    <cellStyle name="Normal 89" xfId="778" xr:uid="{3F45E12C-B0B2-4C20-9DCB-232AF28E76AB}"/>
    <cellStyle name="Normal 9" xfId="779" xr:uid="{4EFEDC8B-0511-42A8-B714-A4047443D21F}"/>
    <cellStyle name="Normal 9 2" xfId="780" xr:uid="{40E77713-E8F4-4AD3-9FE3-B10787290F18}"/>
    <cellStyle name="Normal 9 3" xfId="946" xr:uid="{121AA18A-906B-4BDA-BA02-1ED829BB1877}"/>
    <cellStyle name="Normal 9 3 2" xfId="1023" xr:uid="{BB4BF10C-B4E8-4FA5-8D23-BE510DC3E8A2}"/>
    <cellStyle name="Normal 9 3 2 2" xfId="1472" xr:uid="{A83697FE-7F43-4AFE-BC89-451B3B029383}"/>
    <cellStyle name="Normal 9 3 3" xfId="1144" xr:uid="{D3F396FD-8755-4A9D-BAB8-909BFD31759F}"/>
    <cellStyle name="Normal 9 3 3 2" xfId="1572" xr:uid="{208ADA25-A6A5-43D2-95CB-A6D1CB81D4AA}"/>
    <cellStyle name="Normal 9 3 4" xfId="1255" xr:uid="{837399CE-6F54-4F64-98B9-FCDABEBC4BF8}"/>
    <cellStyle name="Normal 9 4" xfId="781" xr:uid="{7CBA97E6-243B-48E1-97DF-44F2AC2A1F96}"/>
    <cellStyle name="Normal 9 5" xfId="987" xr:uid="{70F8B52B-5C7C-4F5F-AAA2-A0E1094F32B6}"/>
    <cellStyle name="Normal 9 5 2" xfId="1436" xr:uid="{ADF58912-072D-4CF0-997C-EA7052387334}"/>
    <cellStyle name="Normal 9 6" xfId="1103" xr:uid="{AF543766-E0AD-402C-A118-F21DD86B4837}"/>
    <cellStyle name="Normal 9 6 2" xfId="1535" xr:uid="{39D36D4D-7354-4FE5-A774-119BB89A3FA2}"/>
    <cellStyle name="Normal 9 7" xfId="1219" xr:uid="{E255C95F-33F4-492E-88AE-2C06D9DFDE65}"/>
    <cellStyle name="Normal 90" xfId="782" xr:uid="{428814C6-2FA5-4F47-B57D-3550CD3E0B89}"/>
    <cellStyle name="Normal 91" xfId="783" xr:uid="{EA10F7EC-0A2E-4DF0-B172-52D5C374F8BF}"/>
    <cellStyle name="Normal 92" xfId="784" xr:uid="{726C373B-0B83-4FEA-9470-3E3836A8FB1E}"/>
    <cellStyle name="Normal 93" xfId="785" xr:uid="{52091365-B479-45AE-B25B-5C3F8202134F}"/>
    <cellStyle name="Normal 94" xfId="786" xr:uid="{8A97DBF9-ACC6-43BA-BA01-C02E2605ADDD}"/>
    <cellStyle name="Normal 95" xfId="787" xr:uid="{BC0EA35F-D37B-4C57-A3AE-33C6DFF97AC5}"/>
    <cellStyle name="Normal 96" xfId="788" xr:uid="{CD9529B8-3646-4C43-AC30-562DCA5022ED}"/>
    <cellStyle name="Normal 97" xfId="789" xr:uid="{5DEB3826-6EA5-4227-BD8B-6B219F7BEAB9}"/>
    <cellStyle name="Normal 98" xfId="790" xr:uid="{6D367F66-BEDE-4F17-9FB6-99B98C5F2EB4}"/>
    <cellStyle name="Normal 99" xfId="791" xr:uid="{71C9C734-CD53-4619-832A-0A5CDCC0A903}"/>
    <cellStyle name="Normale 2" xfId="792" xr:uid="{F6917B4C-A6B7-4509-BC5E-C6FD2B7FC059}"/>
    <cellStyle name="Normale 3" xfId="793" xr:uid="{54A675B8-5FFB-4763-8AA1-85A4F35DE9BD}"/>
    <cellStyle name="Normale 5" xfId="898" xr:uid="{9371B05A-455A-457D-8882-D2F7FE455A13}"/>
    <cellStyle name="Normale_449+600- 457+000 Turda left" xfId="794" xr:uid="{D8BEB41B-A725-42F1-9498-0BA97CD813B4}"/>
    <cellStyle name="normální_estimatif tdr - FRANCO-TCHEQUE-indice2_rv" xfId="795" xr:uid="{D5EF0381-2081-4698-8AC7-D9BBABCE3C43}"/>
    <cellStyle name="Normalny_laroux" xfId="796" xr:uid="{E31FB15A-EE8D-4CB4-9994-F07C92669689}"/>
    <cellStyle name="Notă" xfId="797" xr:uid="{85676D76-BDA3-447A-9136-5DE30D0D0453}"/>
    <cellStyle name="Note 2" xfId="798" xr:uid="{3F6CC9FA-15FE-4084-9011-8129DCA95857}"/>
    <cellStyle name="Note 2 2" xfId="799" xr:uid="{FF5A802D-845A-44C6-8BB7-B66623B84BC7}"/>
    <cellStyle name="Note 2 3" xfId="800" xr:uid="{007C86FE-B02D-417D-89DF-97E8B2C20AE3}"/>
    <cellStyle name="Notiz" xfId="801" xr:uid="{601156A7-7933-42F8-9E82-708BF32BC0AF}"/>
    <cellStyle name="Option" xfId="802" xr:uid="{441F9F0D-B2F2-459A-A358-0374411DBB0F}"/>
    <cellStyle name="Output 2" xfId="803" xr:uid="{9A44FE63-B53A-469C-876B-095AFE6C5C7A}"/>
    <cellStyle name="Output 2 2" xfId="804" xr:uid="{4509567C-386E-4828-AE07-14225CA4CC60}"/>
    <cellStyle name="Output 3" xfId="805" xr:uid="{350FE63C-47A7-4258-A5F8-D77132D97D65}"/>
    <cellStyle name="Percent [0]" xfId="807" xr:uid="{F0458A11-1067-4A60-84CC-20C8065E7797}"/>
    <cellStyle name="Percent [0] 2" xfId="808" xr:uid="{B93EC4D8-1E8D-4DEA-89CA-4DA1D4AA1958}"/>
    <cellStyle name="Percent [0] 3" xfId="809" xr:uid="{C675FF90-F35C-4E03-90A2-3ECF22655E89}"/>
    <cellStyle name="Percent [0]_SIL 1 Actualizare costuri" xfId="810" xr:uid="{924ACC0D-379F-41AA-ADD8-FE8CF9A585D5}"/>
    <cellStyle name="Percent [00]" xfId="811" xr:uid="{F5463366-AF36-44BC-B6FF-28CB2170AADA}"/>
    <cellStyle name="Percent [2]" xfId="812" xr:uid="{7C802AEE-062C-4040-88A4-74CB205EB29C}"/>
    <cellStyle name="Percent 10" xfId="813" xr:uid="{41BC22CE-E2F1-4773-9BA9-3906813B4EAE}"/>
    <cellStyle name="Percent 11" xfId="814" xr:uid="{B1D32036-B87F-47CB-921C-D014F237AA95}"/>
    <cellStyle name="Percent 12" xfId="815" xr:uid="{69A5F63B-5F33-4451-8B23-80A53DD29BE6}"/>
    <cellStyle name="Percent 13" xfId="816" xr:uid="{74152B1C-48C6-4FAC-AC77-9D822088B6E1}"/>
    <cellStyle name="Percent 14" xfId="1030" xr:uid="{1A318689-D4E7-4B63-BE75-FFD15C5DB670}"/>
    <cellStyle name="Percent 14 10" xfId="1259" xr:uid="{B20F4FEE-242C-4D61-BF0B-786C1F8C74EA}"/>
    <cellStyle name="Percent 14 11" xfId="1610" xr:uid="{CBD602D1-FFF6-4C6E-B71A-DE6116161DCB}"/>
    <cellStyle name="Percent 14 12" xfId="1614" xr:uid="{6C1D0794-8FA8-4E6F-B971-4A857F4B3674}"/>
    <cellStyle name="Percent 14 13" xfId="1618" xr:uid="{691A9DD9-A42C-4668-B14D-7F917DFF4441}"/>
    <cellStyle name="Percent 14 2" xfId="1033" xr:uid="{BED2F21D-2451-4B3F-8104-598E54D247BC}"/>
    <cellStyle name="Percent 14 2 2" xfId="1480" xr:uid="{E960B99B-15DF-431C-B243-984F1118E2DA}"/>
    <cellStyle name="Percent 14 3" xfId="1042" xr:uid="{1A41BCE7-ED51-4A03-8FA1-02DA394DA6B6}"/>
    <cellStyle name="Percent 14 3 2" xfId="1487" xr:uid="{D04CCDB5-2578-491C-85A3-814E6DEFE1B0}"/>
    <cellStyle name="Percent 14 4" xfId="1046" xr:uid="{30502A62-1ACF-4392-A081-A70DEF867159}"/>
    <cellStyle name="Percent 14 4 2" xfId="1491" xr:uid="{A02596BD-AEF1-4514-93CA-D3CF9DA20885}"/>
    <cellStyle name="Percent 14 5" xfId="1051" xr:uid="{802D4306-3051-4BCC-A4DD-814705688094}"/>
    <cellStyle name="Percent 14 5 2" xfId="1496" xr:uid="{9D3C4C94-1586-42DD-9766-5D4B780BB674}"/>
    <cellStyle name="Percent 14 6" xfId="1054" xr:uid="{880A53F5-A616-44F4-B178-C49879F28477}"/>
    <cellStyle name="Percent 14 6 2" xfId="1499" xr:uid="{1F13ACB2-8D01-49B5-8FB9-928C9BF0B824}"/>
    <cellStyle name="Percent 14 7" xfId="1148" xr:uid="{5DB9F280-7F8E-4271-AD81-281B29D7E697}"/>
    <cellStyle name="Percent 14 7 2" xfId="1576" xr:uid="{7ED355C8-5371-4E16-83E3-89B0B79EFDE5}"/>
    <cellStyle name="Percent 14 8" xfId="1169" xr:uid="{0D2FF3DB-CB8A-4C62-A8A4-FA8E35D3871B}"/>
    <cellStyle name="Percent 14 8 2" xfId="1587" xr:uid="{3039A7B6-0ECE-4DC1-99ED-C1142D5FF9FA}"/>
    <cellStyle name="Percent 14 9" xfId="1173" xr:uid="{F763851F-A94B-4E84-B5F7-56540B34BE1C}"/>
    <cellStyle name="Percent 15" xfId="1152" xr:uid="{74B1C4DD-2EC1-4679-82E7-862B28AEFD8F}"/>
    <cellStyle name="Percent 15 2" xfId="1262" xr:uid="{08AD18F6-E215-4C14-A885-09489F180163}"/>
    <cellStyle name="Percent 16" xfId="1154" xr:uid="{F639B6C2-22F3-4836-BEFD-26DE2D6C13B0}"/>
    <cellStyle name="Percent 16 2" xfId="1264" xr:uid="{0A6C631D-3944-4F22-855E-2814237C27FF}"/>
    <cellStyle name="Percent 17" xfId="806" xr:uid="{9AAF5B6B-9CB9-4B1D-8599-82A320A7C280}"/>
    <cellStyle name="Percent 18" xfId="1644" xr:uid="{6E9F0287-FEEB-4BBD-901A-E78BEED6F4DD}"/>
    <cellStyle name="Percent 19" xfId="1646" xr:uid="{4FCC52BB-F562-483A-9B7E-38CCE803C5E8}"/>
    <cellStyle name="Percent 2" xfId="817" xr:uid="{8BA3DD0D-D90B-4F2B-AAB8-D2AE5C40C808}"/>
    <cellStyle name="Percent 2 2" xfId="818" xr:uid="{25507F27-6AD6-400A-9727-62CB951919E8}"/>
    <cellStyle name="Percent 2 3" xfId="819" xr:uid="{3A25AE97-5AF1-4979-A6C4-7920037B9B34}"/>
    <cellStyle name="Percent 20" xfId="1655" xr:uid="{E1D649C0-12F4-433E-86C9-3F5F1860F033}"/>
    <cellStyle name="Percent 21" xfId="1643" xr:uid="{1D5F8930-6E2A-4E75-889B-1CBD30027111}"/>
    <cellStyle name="Percent 22" xfId="1658" xr:uid="{AD49A1BC-E1C9-4ABF-898E-3D1DE4A8E5BB}"/>
    <cellStyle name="Percent 23" xfId="1642" xr:uid="{AB976130-0FED-4317-8974-DB49619BC88F}"/>
    <cellStyle name="Percent 24" xfId="1651" xr:uid="{A847BD06-A6F9-4BF3-BA5A-AA28BEA9B4B7}"/>
    <cellStyle name="Percent 3" xfId="820" xr:uid="{79CA1CA0-4070-4ED0-B30D-801607E37B95}"/>
    <cellStyle name="Percent 3 2" xfId="821" xr:uid="{4A450980-D706-4DC2-9D42-8C299B5F6B76}"/>
    <cellStyle name="Percent 4" xfId="822" xr:uid="{C75FCA57-718F-43D5-B354-C2876A978406}"/>
    <cellStyle name="Percent 4 2" xfId="823" xr:uid="{69872632-2A2F-4A65-A8CF-153AC06A8CDA}"/>
    <cellStyle name="Percent 5" xfId="824" xr:uid="{F9B0D2A3-CD37-4BD3-973A-B607065F8999}"/>
    <cellStyle name="Percent 5 2" xfId="825" xr:uid="{8C5E9DB0-FCEF-4FED-B073-4A33394AB831}"/>
    <cellStyle name="Percent 5 3" xfId="826" xr:uid="{AE6577B4-A897-4F07-B236-297E38471B22}"/>
    <cellStyle name="Percent 6" xfId="827" xr:uid="{246CF386-AF35-4969-8152-B3BCE6806050}"/>
    <cellStyle name="Percent 7" xfId="828" xr:uid="{60DFC8D0-1379-4243-8112-7BA69657C946}"/>
    <cellStyle name="Percent 7 2" xfId="829" xr:uid="{FA06F278-0178-4EAE-877B-92CAA015D276}"/>
    <cellStyle name="Percent 8" xfId="830" xr:uid="{E087C574-5AD9-4CFA-804D-BA14A1E74E5D}"/>
    <cellStyle name="Percent 9" xfId="831" xr:uid="{58647348-433F-461D-94B1-53E7D5356052}"/>
    <cellStyle name="Percent 9 2" xfId="947" xr:uid="{DF443B78-97B7-4C67-A571-6FC75D6BA9CD}"/>
    <cellStyle name="PrePop Currency (0)" xfId="832" xr:uid="{EA8141B2-3AAB-4734-896F-AF934617BD1D}"/>
    <cellStyle name="PrePop Currency (2)" xfId="833" xr:uid="{481557B2-85B4-4E79-B3C9-AD1F21B46CF7}"/>
    <cellStyle name="PrePop Units (0)" xfId="834" xr:uid="{0D6A60C1-0B74-4592-8386-7A03E31211FB}"/>
    <cellStyle name="PrePop Units (1)" xfId="835" xr:uid="{D45C68A3-8363-4B3C-B876-F0CFDD59BC64}"/>
    <cellStyle name="PrePop Units (2)" xfId="836" xr:uid="{5B574F6E-817C-4E09-B439-E68E9DBF34D5}"/>
    <cellStyle name="PretUnitar" xfId="837" xr:uid="{EB49977A-42D3-4D50-BCBE-6B1F41760C56}"/>
    <cellStyle name="PretUnitar 2" xfId="838" xr:uid="{6C59B117-40ED-413C-9AE4-E106E54ED3B4}"/>
    <cellStyle name="Price" xfId="839" xr:uid="{2C170A16-A880-429C-B43F-2D46082988ED}"/>
    <cellStyle name="Procent 2" xfId="840" xr:uid="{5C27DA3B-5745-4894-BFFD-A99FCCEEAB01}"/>
    <cellStyle name="rand" xfId="841" xr:uid="{765377C1-A714-4886-BE95-364E79A301E0}"/>
    <cellStyle name="Schlecht" xfId="842" xr:uid="{A9FD3851-528E-4230-80D5-066B3632DD3D}"/>
    <cellStyle name="Sporuri" xfId="843" xr:uid="{9F02937C-6397-43C2-90DD-4B6231D072A3}"/>
    <cellStyle name="Sporuri 2" xfId="844" xr:uid="{86A7C5CE-B2DC-4FF8-90BB-B50B8242A97C}"/>
    <cellStyle name="Sporuri 3" xfId="845" xr:uid="{B1C1B61F-A7E3-444C-9588-B81B7B494AD2}"/>
    <cellStyle name="Standard 2" xfId="846" xr:uid="{3BC8C045-A745-4104-8F82-4BB641A9FE9F}"/>
    <cellStyle name="Standard 2 2" xfId="847" xr:uid="{0ED64494-F6B4-43D1-B5A4-A0F5F5E6B559}"/>
    <cellStyle name="Standard 2 2 2" xfId="948" xr:uid="{8FA038CA-695B-4086-8B6C-9AF4AA72D006}"/>
    <cellStyle name="Standard 2 2 2 2" xfId="1024" xr:uid="{B886711D-752A-48B8-8267-20C88E8212E9}"/>
    <cellStyle name="Standard 2 2 2 2 2" xfId="1473" xr:uid="{8EDDC59B-C112-47F3-B3AC-148C11938814}"/>
    <cellStyle name="Standard 2 2 2 3" xfId="1145" xr:uid="{F6A3CBE9-7D78-4CE9-B46C-61DEB8083E88}"/>
    <cellStyle name="Standard 2 2 2 3 2" xfId="1573" xr:uid="{B2342771-58A0-4E19-AC31-D822958B4E94}"/>
    <cellStyle name="Standard 2 2 2 4" xfId="1256" xr:uid="{AAAB3886-CFFA-4229-937E-32F758D55CF3}"/>
    <cellStyle name="Standard 2 2 3" xfId="988" xr:uid="{63EEBE0F-13DC-4FB6-96C0-58A64B02B912}"/>
    <cellStyle name="Standard 2 2 3 2" xfId="1437" xr:uid="{780EAA08-3262-41CE-BF75-A5454428B316}"/>
    <cellStyle name="Standard 2 2 4" xfId="1108" xr:uid="{3637ABE6-6620-4EDD-8A8E-6AD548720E2B}"/>
    <cellStyle name="Standard 2 2 4 2" xfId="1537" xr:uid="{D94881CA-549D-4DFE-9749-BDADA54B2C13}"/>
    <cellStyle name="Standard 2 2 5" xfId="1220" xr:uid="{14778E49-6B0F-442B-9B99-1F622E3AA963}"/>
    <cellStyle name="Standard 3" xfId="848" xr:uid="{7BBF49CA-125D-47BB-8586-88218F8D6695}"/>
    <cellStyle name="Standard_aktuell" xfId="849" xr:uid="{B9CBE59D-2D5C-4FFA-8ED1-F1C96F3030FD}"/>
    <cellStyle name="Stil 1" xfId="850" xr:uid="{6F8EF43C-E5C8-4FE4-AD3C-000EB82D780F}"/>
    <cellStyle name="Style 1" xfId="851" xr:uid="{25A93B8E-7F50-4C4A-B158-1D34688C47AE}"/>
    <cellStyle name="Style 1 2" xfId="852" xr:uid="{0AD51C8C-1D6D-438D-8DB2-60F87402F104}"/>
    <cellStyle name="Text avertisment" xfId="853" xr:uid="{F7237E2B-8D54-4621-A52A-8C965F605927}"/>
    <cellStyle name="Text explicativ" xfId="854" xr:uid="{B94BD76B-ADB8-4095-870E-B662F316AAE3}"/>
    <cellStyle name="Text Indent A" xfId="855" xr:uid="{5C7557B5-A76A-46CA-BC6E-2400206C9800}"/>
    <cellStyle name="Text Indent B" xfId="856" xr:uid="{D918399E-0396-4DAD-99C3-231B1043845F}"/>
    <cellStyle name="Text Indent C" xfId="857" xr:uid="{AE953844-55A6-4027-B28F-7E03A30ED82E}"/>
    <cellStyle name="Title 2" xfId="858" xr:uid="{3FC12236-314B-4366-848E-0846FCD0FE78}"/>
    <cellStyle name="Title 3" xfId="859" xr:uid="{99FE1D86-CC97-4233-9ACC-807E856D4D44}"/>
    <cellStyle name="Title 4" xfId="1300" xr:uid="{03A7B002-AEAC-4932-A275-F2FC026850B5}"/>
    <cellStyle name="Titlu" xfId="860" xr:uid="{4C4F6DF6-9653-4050-8F17-0FE1B206D218}"/>
    <cellStyle name="Titlu 1" xfId="861" xr:uid="{A57F2234-0D0B-45E7-ABDD-047AF30008F7}"/>
    <cellStyle name="Titlu 2" xfId="862" xr:uid="{D6058879-457A-46EB-96D2-9A613A38E867}"/>
    <cellStyle name="Titlu 3" xfId="863" xr:uid="{28BE89D1-7919-4757-8EE2-55B2048352B3}"/>
    <cellStyle name="Titlu 4" xfId="864" xr:uid="{249BD72D-2E97-4EE0-9820-1D791BA9595E}"/>
    <cellStyle name="Total 2" xfId="865" xr:uid="{693F6090-18A1-41C5-BCDA-A960E1CAF5CC}"/>
    <cellStyle name="Total 2 2" xfId="866" xr:uid="{B147F7A3-045A-4E40-AC72-A81B27C4D952}"/>
    <cellStyle name="Total 3" xfId="867" xr:uid="{40668C00-9393-4E8E-9995-DFB4F731A89A}"/>
    <cellStyle name="Total 4" xfId="1301" xr:uid="{1BD00576-1ADF-4569-82E0-196705B79632}"/>
    <cellStyle name="Überschrift" xfId="868" xr:uid="{32BD1421-F5E1-4A55-B33E-A8F811F99CD5}"/>
    <cellStyle name="Überschrift 1" xfId="869" xr:uid="{57D09686-810E-4BB0-9948-165BA42405DD}"/>
    <cellStyle name="Überschrift 2" xfId="870" xr:uid="{6F6FB81F-A148-4336-9962-849641767B6A}"/>
    <cellStyle name="Überschrift 3" xfId="871" xr:uid="{6F8CBD59-B777-4856-A2F3-9513A247C4CC}"/>
    <cellStyle name="Überschrift 4" xfId="872" xr:uid="{9DF26914-AB88-440B-AC1B-895456A8262B}"/>
    <cellStyle name="Unit" xfId="873" xr:uid="{1F66140A-E12D-40F3-83B4-7475DBE7AF6B}"/>
    <cellStyle name="Valoare" xfId="874" xr:uid="{FFC7A5F2-E6BA-4A6C-B573-080BAF702C65}"/>
    <cellStyle name="Valoare 2" xfId="875" xr:uid="{D745AC0B-767A-48D8-839E-606F5AD89E01}"/>
    <cellStyle name="Valoare_Centralizator obiecte contract 1 - benzile 1+2" xfId="876" xr:uid="{8D64E992-3EDE-4FCB-AE6D-3E70C5B7EFA1}"/>
    <cellStyle name="Valuta (0)_3ASSICsplit (2)" xfId="877" xr:uid="{2DF059E7-5C33-4348-9F8A-FA43FAC8B061}"/>
    <cellStyle name="Valuta_3ASSICsplit (2)" xfId="878" xr:uid="{23EA434D-C471-4599-B959-B47102B48303}"/>
    <cellStyle name="Verificare celulă" xfId="879" xr:uid="{BE0A5E83-F3AD-4C91-86F5-917AD0C558CA}"/>
    <cellStyle name="Verknüpfte Zelle" xfId="880" xr:uid="{C1CCAE17-19A4-4D18-BF91-E07858190D8A}"/>
    <cellStyle name="Virgulă [0]_corect 2" xfId="881" xr:uid="{CC18AF66-BE1F-43F0-8E60-DAA19C1BDCF7}"/>
    <cellStyle name="Virgulă 2" xfId="882" xr:uid="{DA0587AC-BCD5-4999-97EB-E90240B6D95F}"/>
    <cellStyle name="Virgulă 2 2" xfId="883" xr:uid="{DC5F5CEE-87CB-4187-B86B-A131609AF83D}"/>
    <cellStyle name="Virgulă 3" xfId="884" xr:uid="{3649711C-F84A-4DE8-85F2-1AF3270034C0}"/>
    <cellStyle name="Virgulă 3 2" xfId="885" xr:uid="{E8372760-C2CE-4A20-8C02-4C1255229ADA}"/>
    <cellStyle name="Virgulă 4" xfId="886" xr:uid="{C7009016-B6A3-464F-888E-F6A405FFE5C6}"/>
    <cellStyle name="Virgulă 4 2" xfId="887" xr:uid="{ACE9751D-6110-46F6-ACF8-3671498CF9D7}"/>
    <cellStyle name="Virgulă 5" xfId="888" xr:uid="{0F8D38E0-BDF5-4845-8FE2-2CC3C6791B56}"/>
    <cellStyle name="Vírgula_Liste lucrari in regie - protejat" xfId="889" xr:uid="{255547B5-EFF8-43A7-B877-31DAC3CE61BA}"/>
    <cellStyle name="Walutowy [0]_laroux" xfId="890" xr:uid="{90C68293-0AEB-400E-AF31-B4B8F1D1E4D6}"/>
    <cellStyle name="Walutowy_laroux" xfId="891" xr:uid="{00346811-FC23-49D9-B9B5-8B77F38CDF73}"/>
    <cellStyle name="Warnender Text" xfId="892" xr:uid="{3915416E-5FF8-41B7-9AEE-9B8B42BDEF3C}"/>
    <cellStyle name="Warning Text 2" xfId="893" xr:uid="{B50F8614-CA34-46F7-A1C3-728839828D00}"/>
    <cellStyle name="Warning Text 2 2" xfId="894" xr:uid="{6CD70319-DACC-4B25-9654-5C63AD487916}"/>
    <cellStyle name="Warning Text 3" xfId="895" xr:uid="{B909EF5B-0A8B-4425-BCDB-1F8BCAE1776C}"/>
    <cellStyle name="Zelle überprüfen" xfId="896" xr:uid="{626009A5-57EA-4EE5-8AD9-A615589F2CE5}"/>
    <cellStyle name="Zvýrazni" xfId="897" xr:uid="{7021F2BA-FE41-47FD-9BBA-7BF9455151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9800-1FE6-4972-A5CB-D695162E5A3C}">
  <dimension ref="A1:I380"/>
  <sheetViews>
    <sheetView tabSelected="1" view="pageBreakPreview" topLeftCell="C7" zoomScale="160" zoomScaleNormal="160" zoomScaleSheetLayoutView="160" workbookViewId="0">
      <selection activeCell="F11" sqref="F11"/>
    </sheetView>
  </sheetViews>
  <sheetFormatPr defaultColWidth="9.140625" defaultRowHeight="14.25" outlineLevelRow="1"/>
  <cols>
    <col min="1" max="1" width="14.28515625" style="3" hidden="1" customWidth="1"/>
    <col min="2" max="2" width="10.140625" style="10" customWidth="1"/>
    <col min="3" max="3" width="64.7109375" style="4" customWidth="1"/>
    <col min="4" max="4" width="12" style="4" customWidth="1"/>
    <col min="5" max="5" width="18.7109375" style="5" customWidth="1"/>
    <col min="6" max="6" width="24.7109375" style="3" customWidth="1"/>
    <col min="7" max="7" width="18.7109375" style="3" customWidth="1"/>
    <col min="8" max="8" width="9.140625" style="3"/>
    <col min="9" max="9" width="13.5703125" style="3" bestFit="1" customWidth="1"/>
    <col min="10" max="13" width="9.140625" style="3"/>
    <col min="14" max="14" width="12" style="3" customWidth="1"/>
    <col min="15" max="17" width="9.140625" style="3"/>
    <col min="18" max="18" width="12" style="3" customWidth="1"/>
    <col min="19" max="25" width="9.140625" style="3"/>
    <col min="26" max="26" width="12" style="3" customWidth="1"/>
    <col min="27" max="29" width="9.140625" style="3"/>
    <col min="30" max="30" width="12" style="3" customWidth="1"/>
    <col min="31" max="37" width="9.140625" style="3"/>
    <col min="38" max="38" width="12" style="3" customWidth="1"/>
    <col min="39" max="41" width="9.140625" style="3"/>
    <col min="42" max="42" width="12" style="3" customWidth="1"/>
    <col min="43" max="49" width="9.140625" style="3"/>
    <col min="50" max="50" width="12" style="3" customWidth="1"/>
    <col min="51" max="53" width="9.140625" style="3"/>
    <col min="54" max="54" width="12" style="3" customWidth="1"/>
    <col min="55" max="61" width="9.140625" style="3"/>
    <col min="62" max="62" width="12" style="3" customWidth="1"/>
    <col min="63" max="65" width="9.140625" style="3"/>
    <col min="66" max="66" width="12" style="3" customWidth="1"/>
    <col min="67" max="73" width="9.140625" style="3"/>
    <col min="74" max="74" width="12" style="3" customWidth="1"/>
    <col min="75" max="127" width="9.140625" style="3"/>
    <col min="128" max="128" width="8.5703125" style="3" bestFit="1" customWidth="1"/>
    <col min="129" max="129" width="89.7109375" style="3" customWidth="1"/>
    <col min="130" max="130" width="8" style="3" customWidth="1"/>
    <col min="131" max="131" width="10.5703125" style="3" customWidth="1"/>
    <col min="132" max="132" width="10.28515625" style="3" customWidth="1"/>
    <col min="133" max="133" width="12.7109375" style="3" customWidth="1"/>
    <col min="134" max="134" width="14.5703125" style="3" customWidth="1"/>
    <col min="135" max="135" width="13.85546875" style="3" customWidth="1"/>
    <col min="136" max="175" width="0" style="3" hidden="1" customWidth="1"/>
    <col min="176" max="176" width="12.140625" style="3" customWidth="1"/>
    <col min="177" max="177" width="12.5703125" style="3" customWidth="1"/>
    <col min="178" max="178" width="13.42578125" style="3" customWidth="1"/>
    <col min="179" max="179" width="9.140625" style="3"/>
    <col min="180" max="180" width="11.42578125" style="3" customWidth="1"/>
    <col min="181" max="181" width="10.7109375" style="3" customWidth="1"/>
    <col min="182" max="182" width="12.28515625" style="3" customWidth="1"/>
    <col min="183" max="183" width="9.140625" style="3"/>
    <col min="184" max="184" width="12.42578125" style="3" customWidth="1"/>
    <col min="185" max="185" width="14.5703125" style="3" customWidth="1"/>
    <col min="186" max="186" width="13.5703125" style="3" customWidth="1"/>
    <col min="187" max="187" width="9.140625" style="3"/>
    <col min="188" max="188" width="10.28515625" style="3" customWidth="1"/>
    <col min="189" max="189" width="10.7109375" style="3" customWidth="1"/>
    <col min="190" max="190" width="13" style="3" customWidth="1"/>
    <col min="191" max="191" width="9.140625" style="3"/>
    <col min="192" max="192" width="9.7109375" style="3" bestFit="1" customWidth="1"/>
    <col min="193" max="193" width="10.28515625" style="3" bestFit="1" customWidth="1"/>
    <col min="194" max="194" width="16.42578125" style="3" bestFit="1" customWidth="1"/>
    <col min="195" max="195" width="12.28515625" style="3" bestFit="1" customWidth="1"/>
    <col min="196" max="196" width="10.28515625" style="3" bestFit="1" customWidth="1"/>
    <col min="197" max="197" width="10.28515625" style="3" customWidth="1"/>
    <col min="198" max="198" width="16.42578125" style="3" bestFit="1" customWidth="1"/>
    <col min="199" max="199" width="12.28515625" style="3" bestFit="1" customWidth="1"/>
    <col min="200" max="201" width="10.28515625" style="3" bestFit="1" customWidth="1"/>
    <col min="202" max="202" width="13" style="3" bestFit="1" customWidth="1"/>
    <col min="203" max="203" width="9.140625" style="3"/>
    <col min="204" max="205" width="10.28515625" style="3" bestFit="1" customWidth="1"/>
    <col min="206" max="206" width="12.7109375" style="3" bestFit="1" customWidth="1"/>
    <col min="207" max="207" width="9.140625" style="3"/>
    <col min="208" max="208" width="10.5703125" style="3" bestFit="1" customWidth="1"/>
    <col min="209" max="209" width="10.28515625" style="3" bestFit="1" customWidth="1"/>
    <col min="210" max="210" width="13" style="3" bestFit="1" customWidth="1"/>
    <col min="211" max="211" width="9.140625" style="3"/>
    <col min="212" max="212" width="10.5703125" style="3" bestFit="1" customWidth="1"/>
    <col min="213" max="213" width="10.28515625" style="3" bestFit="1" customWidth="1"/>
    <col min="214" max="214" width="13" style="3" bestFit="1" customWidth="1"/>
    <col min="215" max="216" width="9.140625" style="3"/>
    <col min="217" max="217" width="10.28515625" style="3" bestFit="1" customWidth="1"/>
    <col min="218" max="218" width="12" style="3" bestFit="1" customWidth="1"/>
    <col min="219" max="219" width="9.140625" style="3"/>
    <col min="220" max="221" width="10.28515625" style="3" bestFit="1" customWidth="1"/>
    <col min="222" max="222" width="13" style="3" bestFit="1" customWidth="1"/>
    <col min="223" max="224" width="9.140625" style="3"/>
    <col min="225" max="225" width="10.28515625" style="3" bestFit="1" customWidth="1"/>
    <col min="226" max="226" width="13" style="3" bestFit="1" customWidth="1"/>
    <col min="227" max="228" width="9.140625" style="3"/>
    <col min="229" max="229" width="10.28515625" style="3" bestFit="1" customWidth="1"/>
    <col min="230" max="233" width="9.140625" style="3"/>
    <col min="234" max="234" width="13" style="3" bestFit="1" customWidth="1"/>
    <col min="235" max="237" width="9.140625" style="3"/>
    <col min="238" max="238" width="12" style="3" customWidth="1"/>
    <col min="239" max="245" width="9.140625" style="3"/>
    <col min="246" max="246" width="12" style="3" customWidth="1"/>
    <col min="247" max="249" width="9.140625" style="3"/>
    <col min="250" max="250" width="12" style="3" customWidth="1"/>
    <col min="251" max="257" width="9.140625" style="3"/>
    <col min="258" max="258" width="12" style="3" customWidth="1"/>
    <col min="259" max="261" width="9.140625" style="3"/>
    <col min="262" max="262" width="12" style="3" customWidth="1"/>
    <col min="263" max="269" width="9.140625" style="3"/>
    <col min="270" max="270" width="12" style="3" customWidth="1"/>
    <col min="271" max="273" width="9.140625" style="3"/>
    <col min="274" max="274" width="12" style="3" customWidth="1"/>
    <col min="275" max="281" width="9.140625" style="3"/>
    <col min="282" max="282" width="12" style="3" customWidth="1"/>
    <col min="283" max="285" width="9.140625" style="3"/>
    <col min="286" max="286" width="12" style="3" customWidth="1"/>
    <col min="287" max="293" width="9.140625" style="3"/>
    <col min="294" max="294" width="12" style="3" customWidth="1"/>
    <col min="295" max="297" width="9.140625" style="3"/>
    <col min="298" max="298" width="12" style="3" customWidth="1"/>
    <col min="299" max="305" width="9.140625" style="3"/>
    <col min="306" max="306" width="12" style="3" customWidth="1"/>
    <col min="307" max="309" width="9.140625" style="3"/>
    <col min="310" max="310" width="12" style="3" customWidth="1"/>
    <col min="311" max="317" width="9.140625" style="3"/>
    <col min="318" max="318" width="12" style="3" customWidth="1"/>
    <col min="319" max="321" width="9.140625" style="3"/>
    <col min="322" max="322" width="12" style="3" customWidth="1"/>
    <col min="323" max="329" width="9.140625" style="3"/>
    <col min="330" max="330" width="12" style="3" customWidth="1"/>
    <col min="331" max="383" width="9.140625" style="3"/>
    <col min="384" max="384" width="8.5703125" style="3" bestFit="1" customWidth="1"/>
    <col min="385" max="385" width="89.7109375" style="3" customWidth="1"/>
    <col min="386" max="386" width="8" style="3" customWidth="1"/>
    <col min="387" max="387" width="10.5703125" style="3" customWidth="1"/>
    <col min="388" max="388" width="10.28515625" style="3" customWidth="1"/>
    <col min="389" max="389" width="12.7109375" style="3" customWidth="1"/>
    <col min="390" max="390" width="14.5703125" style="3" customWidth="1"/>
    <col min="391" max="391" width="13.85546875" style="3" customWidth="1"/>
    <col min="392" max="431" width="0" style="3" hidden="1" customWidth="1"/>
    <col min="432" max="432" width="12.140625" style="3" customWidth="1"/>
    <col min="433" max="433" width="12.5703125" style="3" customWidth="1"/>
    <col min="434" max="434" width="13.42578125" style="3" customWidth="1"/>
    <col min="435" max="435" width="9.140625" style="3"/>
    <col min="436" max="436" width="11.42578125" style="3" customWidth="1"/>
    <col min="437" max="437" width="10.7109375" style="3" customWidth="1"/>
    <col min="438" max="438" width="12.28515625" style="3" customWidth="1"/>
    <col min="439" max="439" width="9.140625" style="3"/>
    <col min="440" max="440" width="12.42578125" style="3" customWidth="1"/>
    <col min="441" max="441" width="14.5703125" style="3" customWidth="1"/>
    <col min="442" max="442" width="13.5703125" style="3" customWidth="1"/>
    <col min="443" max="443" width="9.140625" style="3"/>
    <col min="444" max="444" width="10.28515625" style="3" customWidth="1"/>
    <col min="445" max="445" width="10.7109375" style="3" customWidth="1"/>
    <col min="446" max="446" width="13" style="3" customWidth="1"/>
    <col min="447" max="447" width="9.140625" style="3"/>
    <col min="448" max="448" width="9.7109375" style="3" bestFit="1" customWidth="1"/>
    <col min="449" max="449" width="10.28515625" style="3" bestFit="1" customWidth="1"/>
    <col min="450" max="450" width="16.42578125" style="3" bestFit="1" customWidth="1"/>
    <col min="451" max="451" width="12.28515625" style="3" bestFit="1" customWidth="1"/>
    <col min="452" max="452" width="10.28515625" style="3" bestFit="1" customWidth="1"/>
    <col min="453" max="453" width="10.28515625" style="3" customWidth="1"/>
    <col min="454" max="454" width="16.42578125" style="3" bestFit="1" customWidth="1"/>
    <col min="455" max="455" width="12.28515625" style="3" bestFit="1" customWidth="1"/>
    <col min="456" max="457" width="10.28515625" style="3" bestFit="1" customWidth="1"/>
    <col min="458" max="458" width="13" style="3" bestFit="1" customWidth="1"/>
    <col min="459" max="459" width="9.140625" style="3"/>
    <col min="460" max="461" width="10.28515625" style="3" bestFit="1" customWidth="1"/>
    <col min="462" max="462" width="12.7109375" style="3" bestFit="1" customWidth="1"/>
    <col min="463" max="463" width="9.140625" style="3"/>
    <col min="464" max="464" width="10.5703125" style="3" bestFit="1" customWidth="1"/>
    <col min="465" max="465" width="10.28515625" style="3" bestFit="1" customWidth="1"/>
    <col min="466" max="466" width="13" style="3" bestFit="1" customWidth="1"/>
    <col min="467" max="467" width="9.140625" style="3"/>
    <col min="468" max="468" width="10.5703125" style="3" bestFit="1" customWidth="1"/>
    <col min="469" max="469" width="10.28515625" style="3" bestFit="1" customWidth="1"/>
    <col min="470" max="470" width="13" style="3" bestFit="1" customWidth="1"/>
    <col min="471" max="472" width="9.140625" style="3"/>
    <col min="473" max="473" width="10.28515625" style="3" bestFit="1" customWidth="1"/>
    <col min="474" max="474" width="12" style="3" bestFit="1" customWidth="1"/>
    <col min="475" max="475" width="9.140625" style="3"/>
    <col min="476" max="477" width="10.28515625" style="3" bestFit="1" customWidth="1"/>
    <col min="478" max="478" width="13" style="3" bestFit="1" customWidth="1"/>
    <col min="479" max="480" width="9.140625" style="3"/>
    <col min="481" max="481" width="10.28515625" style="3" bestFit="1" customWidth="1"/>
    <col min="482" max="482" width="13" style="3" bestFit="1" customWidth="1"/>
    <col min="483" max="484" width="9.140625" style="3"/>
    <col min="485" max="485" width="10.28515625" style="3" bestFit="1" customWidth="1"/>
    <col min="486" max="489" width="9.140625" style="3"/>
    <col min="490" max="490" width="13" style="3" bestFit="1" customWidth="1"/>
    <col min="491" max="493" width="9.140625" style="3"/>
    <col min="494" max="494" width="12" style="3" customWidth="1"/>
    <col min="495" max="501" width="9.140625" style="3"/>
    <col min="502" max="502" width="12" style="3" customWidth="1"/>
    <col min="503" max="505" width="9.140625" style="3"/>
    <col min="506" max="506" width="12" style="3" customWidth="1"/>
    <col min="507" max="513" width="9.140625" style="3"/>
    <col min="514" max="514" width="12" style="3" customWidth="1"/>
    <col min="515" max="517" width="9.140625" style="3"/>
    <col min="518" max="518" width="12" style="3" customWidth="1"/>
    <col min="519" max="525" width="9.140625" style="3"/>
    <col min="526" max="526" width="12" style="3" customWidth="1"/>
    <col min="527" max="529" width="9.140625" style="3"/>
    <col min="530" max="530" width="12" style="3" customWidth="1"/>
    <col min="531" max="537" width="9.140625" style="3"/>
    <col min="538" max="538" width="12" style="3" customWidth="1"/>
    <col min="539" max="541" width="9.140625" style="3"/>
    <col min="542" max="542" width="12" style="3" customWidth="1"/>
    <col min="543" max="549" width="9.140625" style="3"/>
    <col min="550" max="550" width="12" style="3" customWidth="1"/>
    <col min="551" max="553" width="9.140625" style="3"/>
    <col min="554" max="554" width="12" style="3" customWidth="1"/>
    <col min="555" max="561" width="9.140625" style="3"/>
    <col min="562" max="562" width="12" style="3" customWidth="1"/>
    <col min="563" max="565" width="9.140625" style="3"/>
    <col min="566" max="566" width="12" style="3" customWidth="1"/>
    <col min="567" max="573" width="9.140625" style="3"/>
    <col min="574" max="574" width="12" style="3" customWidth="1"/>
    <col min="575" max="577" width="9.140625" style="3"/>
    <col min="578" max="578" width="12" style="3" customWidth="1"/>
    <col min="579" max="585" width="9.140625" style="3"/>
    <col min="586" max="586" width="12" style="3" customWidth="1"/>
    <col min="587" max="639" width="9.140625" style="3"/>
    <col min="640" max="640" width="8.5703125" style="3" bestFit="1" customWidth="1"/>
    <col min="641" max="641" width="89.7109375" style="3" customWidth="1"/>
    <col min="642" max="642" width="8" style="3" customWidth="1"/>
    <col min="643" max="643" width="10.5703125" style="3" customWidth="1"/>
    <col min="644" max="644" width="10.28515625" style="3" customWidth="1"/>
    <col min="645" max="645" width="12.7109375" style="3" customWidth="1"/>
    <col min="646" max="646" width="14.5703125" style="3" customWidth="1"/>
    <col min="647" max="647" width="13.85546875" style="3" customWidth="1"/>
    <col min="648" max="687" width="0" style="3" hidden="1" customWidth="1"/>
    <col min="688" max="688" width="12.140625" style="3" customWidth="1"/>
    <col min="689" max="689" width="12.5703125" style="3" customWidth="1"/>
    <col min="690" max="690" width="13.42578125" style="3" customWidth="1"/>
    <col min="691" max="691" width="9.140625" style="3"/>
    <col min="692" max="692" width="11.42578125" style="3" customWidth="1"/>
    <col min="693" max="693" width="10.7109375" style="3" customWidth="1"/>
    <col min="694" max="694" width="12.28515625" style="3" customWidth="1"/>
    <col min="695" max="695" width="9.140625" style="3"/>
    <col min="696" max="696" width="12.42578125" style="3" customWidth="1"/>
    <col min="697" max="697" width="14.5703125" style="3" customWidth="1"/>
    <col min="698" max="698" width="13.5703125" style="3" customWidth="1"/>
    <col min="699" max="699" width="9.140625" style="3"/>
    <col min="700" max="700" width="10.28515625" style="3" customWidth="1"/>
    <col min="701" max="701" width="10.7109375" style="3" customWidth="1"/>
    <col min="702" max="702" width="13" style="3" customWidth="1"/>
    <col min="703" max="703" width="9.140625" style="3"/>
    <col min="704" max="704" width="9.7109375" style="3" bestFit="1" customWidth="1"/>
    <col min="705" max="705" width="10.28515625" style="3" bestFit="1" customWidth="1"/>
    <col min="706" max="706" width="16.42578125" style="3" bestFit="1" customWidth="1"/>
    <col min="707" max="707" width="12.28515625" style="3" bestFit="1" customWidth="1"/>
    <col min="708" max="708" width="10.28515625" style="3" bestFit="1" customWidth="1"/>
    <col min="709" max="709" width="10.28515625" style="3" customWidth="1"/>
    <col min="710" max="710" width="16.42578125" style="3" bestFit="1" customWidth="1"/>
    <col min="711" max="711" width="12.28515625" style="3" bestFit="1" customWidth="1"/>
    <col min="712" max="713" width="10.28515625" style="3" bestFit="1" customWidth="1"/>
    <col min="714" max="714" width="13" style="3" bestFit="1" customWidth="1"/>
    <col min="715" max="715" width="9.140625" style="3"/>
    <col min="716" max="717" width="10.28515625" style="3" bestFit="1" customWidth="1"/>
    <col min="718" max="718" width="12.7109375" style="3" bestFit="1" customWidth="1"/>
    <col min="719" max="719" width="9.140625" style="3"/>
    <col min="720" max="720" width="10.5703125" style="3" bestFit="1" customWidth="1"/>
    <col min="721" max="721" width="10.28515625" style="3" bestFit="1" customWidth="1"/>
    <col min="722" max="722" width="13" style="3" bestFit="1" customWidth="1"/>
    <col min="723" max="723" width="9.140625" style="3"/>
    <col min="724" max="724" width="10.5703125" style="3" bestFit="1" customWidth="1"/>
    <col min="725" max="725" width="10.28515625" style="3" bestFit="1" customWidth="1"/>
    <col min="726" max="726" width="13" style="3" bestFit="1" customWidth="1"/>
    <col min="727" max="728" width="9.140625" style="3"/>
    <col min="729" max="729" width="10.28515625" style="3" bestFit="1" customWidth="1"/>
    <col min="730" max="730" width="12" style="3" bestFit="1" customWidth="1"/>
    <col min="731" max="731" width="9.140625" style="3"/>
    <col min="732" max="733" width="10.28515625" style="3" bestFit="1" customWidth="1"/>
    <col min="734" max="734" width="13" style="3" bestFit="1" customWidth="1"/>
    <col min="735" max="736" width="9.140625" style="3"/>
    <col min="737" max="737" width="10.28515625" style="3" bestFit="1" customWidth="1"/>
    <col min="738" max="738" width="13" style="3" bestFit="1" customWidth="1"/>
    <col min="739" max="740" width="9.140625" style="3"/>
    <col min="741" max="741" width="10.28515625" style="3" bestFit="1" customWidth="1"/>
    <col min="742" max="745" width="9.140625" style="3"/>
    <col min="746" max="746" width="13" style="3" bestFit="1" customWidth="1"/>
    <col min="747" max="749" width="9.140625" style="3"/>
    <col min="750" max="750" width="12" style="3" customWidth="1"/>
    <col min="751" max="757" width="9.140625" style="3"/>
    <col min="758" max="758" width="12" style="3" customWidth="1"/>
    <col min="759" max="761" width="9.140625" style="3"/>
    <col min="762" max="762" width="12" style="3" customWidth="1"/>
    <col min="763" max="769" width="9.140625" style="3"/>
    <col min="770" max="770" width="12" style="3" customWidth="1"/>
    <col min="771" max="773" width="9.140625" style="3"/>
    <col min="774" max="774" width="12" style="3" customWidth="1"/>
    <col min="775" max="781" width="9.140625" style="3"/>
    <col min="782" max="782" width="12" style="3" customWidth="1"/>
    <col min="783" max="785" width="9.140625" style="3"/>
    <col min="786" max="786" width="12" style="3" customWidth="1"/>
    <col min="787" max="793" width="9.140625" style="3"/>
    <col min="794" max="794" width="12" style="3" customWidth="1"/>
    <col min="795" max="797" width="9.140625" style="3"/>
    <col min="798" max="798" width="12" style="3" customWidth="1"/>
    <col min="799" max="805" width="9.140625" style="3"/>
    <col min="806" max="806" width="12" style="3" customWidth="1"/>
    <col min="807" max="809" width="9.140625" style="3"/>
    <col min="810" max="810" width="12" style="3" customWidth="1"/>
    <col min="811" max="817" width="9.140625" style="3"/>
    <col min="818" max="818" width="12" style="3" customWidth="1"/>
    <col min="819" max="821" width="9.140625" style="3"/>
    <col min="822" max="822" width="12" style="3" customWidth="1"/>
    <col min="823" max="829" width="9.140625" style="3"/>
    <col min="830" max="830" width="12" style="3" customWidth="1"/>
    <col min="831" max="833" width="9.140625" style="3"/>
    <col min="834" max="834" width="12" style="3" customWidth="1"/>
    <col min="835" max="841" width="9.140625" style="3"/>
    <col min="842" max="842" width="12" style="3" customWidth="1"/>
    <col min="843" max="895" width="9.140625" style="3"/>
    <col min="896" max="896" width="8.5703125" style="3" bestFit="1" customWidth="1"/>
    <col min="897" max="897" width="89.7109375" style="3" customWidth="1"/>
    <col min="898" max="898" width="8" style="3" customWidth="1"/>
    <col min="899" max="899" width="10.5703125" style="3" customWidth="1"/>
    <col min="900" max="900" width="10.28515625" style="3" customWidth="1"/>
    <col min="901" max="901" width="12.7109375" style="3" customWidth="1"/>
    <col min="902" max="902" width="14.5703125" style="3" customWidth="1"/>
    <col min="903" max="903" width="13.85546875" style="3" customWidth="1"/>
    <col min="904" max="943" width="0" style="3" hidden="1" customWidth="1"/>
    <col min="944" max="944" width="12.140625" style="3" customWidth="1"/>
    <col min="945" max="945" width="12.5703125" style="3" customWidth="1"/>
    <col min="946" max="946" width="13.42578125" style="3" customWidth="1"/>
    <col min="947" max="947" width="9.140625" style="3"/>
    <col min="948" max="948" width="11.42578125" style="3" customWidth="1"/>
    <col min="949" max="949" width="10.7109375" style="3" customWidth="1"/>
    <col min="950" max="950" width="12.28515625" style="3" customWidth="1"/>
    <col min="951" max="951" width="9.140625" style="3"/>
    <col min="952" max="952" width="12.42578125" style="3" customWidth="1"/>
    <col min="953" max="953" width="14.5703125" style="3" customWidth="1"/>
    <col min="954" max="954" width="13.5703125" style="3" customWidth="1"/>
    <col min="955" max="955" width="9.140625" style="3"/>
    <col min="956" max="956" width="10.28515625" style="3" customWidth="1"/>
    <col min="957" max="957" width="10.7109375" style="3" customWidth="1"/>
    <col min="958" max="958" width="13" style="3" customWidth="1"/>
    <col min="959" max="959" width="9.140625" style="3"/>
    <col min="960" max="960" width="9.7109375" style="3" bestFit="1" customWidth="1"/>
    <col min="961" max="961" width="10.28515625" style="3" bestFit="1" customWidth="1"/>
    <col min="962" max="962" width="16.42578125" style="3" bestFit="1" customWidth="1"/>
    <col min="963" max="963" width="12.28515625" style="3" bestFit="1" customWidth="1"/>
    <col min="964" max="964" width="10.28515625" style="3" bestFit="1" customWidth="1"/>
    <col min="965" max="965" width="10.28515625" style="3" customWidth="1"/>
    <col min="966" max="966" width="16.42578125" style="3" bestFit="1" customWidth="1"/>
    <col min="967" max="967" width="12.28515625" style="3" bestFit="1" customWidth="1"/>
    <col min="968" max="969" width="10.28515625" style="3" bestFit="1" customWidth="1"/>
    <col min="970" max="970" width="13" style="3" bestFit="1" customWidth="1"/>
    <col min="971" max="971" width="9.140625" style="3"/>
    <col min="972" max="973" width="10.28515625" style="3" bestFit="1" customWidth="1"/>
    <col min="974" max="974" width="12.7109375" style="3" bestFit="1" customWidth="1"/>
    <col min="975" max="975" width="9.140625" style="3"/>
    <col min="976" max="976" width="10.5703125" style="3" bestFit="1" customWidth="1"/>
    <col min="977" max="977" width="10.28515625" style="3" bestFit="1" customWidth="1"/>
    <col min="978" max="978" width="13" style="3" bestFit="1" customWidth="1"/>
    <col min="979" max="979" width="9.140625" style="3"/>
    <col min="980" max="980" width="10.5703125" style="3" bestFit="1" customWidth="1"/>
    <col min="981" max="981" width="10.28515625" style="3" bestFit="1" customWidth="1"/>
    <col min="982" max="982" width="13" style="3" bestFit="1" customWidth="1"/>
    <col min="983" max="984" width="9.140625" style="3"/>
    <col min="985" max="985" width="10.28515625" style="3" bestFit="1" customWidth="1"/>
    <col min="986" max="986" width="12" style="3" bestFit="1" customWidth="1"/>
    <col min="987" max="987" width="9.140625" style="3"/>
    <col min="988" max="989" width="10.28515625" style="3" bestFit="1" customWidth="1"/>
    <col min="990" max="990" width="13" style="3" bestFit="1" customWidth="1"/>
    <col min="991" max="992" width="9.140625" style="3"/>
    <col min="993" max="993" width="10.28515625" style="3" bestFit="1" customWidth="1"/>
    <col min="994" max="994" width="13" style="3" bestFit="1" customWidth="1"/>
    <col min="995" max="996" width="9.140625" style="3"/>
    <col min="997" max="997" width="10.28515625" style="3" bestFit="1" customWidth="1"/>
    <col min="998" max="1001" width="9.140625" style="3"/>
    <col min="1002" max="1002" width="13" style="3" bestFit="1" customWidth="1"/>
    <col min="1003" max="1005" width="9.140625" style="3"/>
    <col min="1006" max="1006" width="12" style="3" customWidth="1"/>
    <col min="1007" max="1013" width="9.140625" style="3"/>
    <col min="1014" max="1014" width="12" style="3" customWidth="1"/>
    <col min="1015" max="1017" width="9.140625" style="3"/>
    <col min="1018" max="1018" width="12" style="3" customWidth="1"/>
    <col min="1019" max="1025" width="9.140625" style="3"/>
    <col min="1026" max="1026" width="12" style="3" customWidth="1"/>
    <col min="1027" max="1029" width="9.140625" style="3"/>
    <col min="1030" max="1030" width="12" style="3" customWidth="1"/>
    <col min="1031" max="1037" width="9.140625" style="3"/>
    <col min="1038" max="1038" width="12" style="3" customWidth="1"/>
    <col min="1039" max="1041" width="9.140625" style="3"/>
    <col min="1042" max="1042" width="12" style="3" customWidth="1"/>
    <col min="1043" max="1049" width="9.140625" style="3"/>
    <col min="1050" max="1050" width="12" style="3" customWidth="1"/>
    <col min="1051" max="1053" width="9.140625" style="3"/>
    <col min="1054" max="1054" width="12" style="3" customWidth="1"/>
    <col min="1055" max="1061" width="9.140625" style="3"/>
    <col min="1062" max="1062" width="12" style="3" customWidth="1"/>
    <col min="1063" max="1065" width="9.140625" style="3"/>
    <col min="1066" max="1066" width="12" style="3" customWidth="1"/>
    <col min="1067" max="1073" width="9.140625" style="3"/>
    <col min="1074" max="1074" width="12" style="3" customWidth="1"/>
    <col min="1075" max="1077" width="9.140625" style="3"/>
    <col min="1078" max="1078" width="12" style="3" customWidth="1"/>
    <col min="1079" max="1085" width="9.140625" style="3"/>
    <col min="1086" max="1086" width="12" style="3" customWidth="1"/>
    <col min="1087" max="1089" width="9.140625" style="3"/>
    <col min="1090" max="1090" width="12" style="3" customWidth="1"/>
    <col min="1091" max="1097" width="9.140625" style="3"/>
    <col min="1098" max="1098" width="12" style="3" customWidth="1"/>
    <col min="1099" max="1151" width="9.140625" style="3"/>
    <col min="1152" max="1152" width="8.5703125" style="3" bestFit="1" customWidth="1"/>
    <col min="1153" max="1153" width="89.7109375" style="3" customWidth="1"/>
    <col min="1154" max="1154" width="8" style="3" customWidth="1"/>
    <col min="1155" max="1155" width="10.5703125" style="3" customWidth="1"/>
    <col min="1156" max="1156" width="10.28515625" style="3" customWidth="1"/>
    <col min="1157" max="1157" width="12.7109375" style="3" customWidth="1"/>
    <col min="1158" max="1158" width="14.5703125" style="3" customWidth="1"/>
    <col min="1159" max="1159" width="13.85546875" style="3" customWidth="1"/>
    <col min="1160" max="1199" width="0" style="3" hidden="1" customWidth="1"/>
    <col min="1200" max="1200" width="12.140625" style="3" customWidth="1"/>
    <col min="1201" max="1201" width="12.5703125" style="3" customWidth="1"/>
    <col min="1202" max="1202" width="13.42578125" style="3" customWidth="1"/>
    <col min="1203" max="1203" width="9.140625" style="3"/>
    <col min="1204" max="1204" width="11.42578125" style="3" customWidth="1"/>
    <col min="1205" max="1205" width="10.7109375" style="3" customWidth="1"/>
    <col min="1206" max="1206" width="12.28515625" style="3" customWidth="1"/>
    <col min="1207" max="1207" width="9.140625" style="3"/>
    <col min="1208" max="1208" width="12.42578125" style="3" customWidth="1"/>
    <col min="1209" max="1209" width="14.5703125" style="3" customWidth="1"/>
    <col min="1210" max="1210" width="13.5703125" style="3" customWidth="1"/>
    <col min="1211" max="1211" width="9.140625" style="3"/>
    <col min="1212" max="1212" width="10.28515625" style="3" customWidth="1"/>
    <col min="1213" max="1213" width="10.7109375" style="3" customWidth="1"/>
    <col min="1214" max="1214" width="13" style="3" customWidth="1"/>
    <col min="1215" max="1215" width="9.140625" style="3"/>
    <col min="1216" max="1216" width="9.7109375" style="3" bestFit="1" customWidth="1"/>
    <col min="1217" max="1217" width="10.28515625" style="3" bestFit="1" customWidth="1"/>
    <col min="1218" max="1218" width="16.42578125" style="3" bestFit="1" customWidth="1"/>
    <col min="1219" max="1219" width="12.28515625" style="3" bestFit="1" customWidth="1"/>
    <col min="1220" max="1220" width="10.28515625" style="3" bestFit="1" customWidth="1"/>
    <col min="1221" max="1221" width="10.28515625" style="3" customWidth="1"/>
    <col min="1222" max="1222" width="16.42578125" style="3" bestFit="1" customWidth="1"/>
    <col min="1223" max="1223" width="12.28515625" style="3" bestFit="1" customWidth="1"/>
    <col min="1224" max="1225" width="10.28515625" style="3" bestFit="1" customWidth="1"/>
    <col min="1226" max="1226" width="13" style="3" bestFit="1" customWidth="1"/>
    <col min="1227" max="1227" width="9.140625" style="3"/>
    <col min="1228" max="1229" width="10.28515625" style="3" bestFit="1" customWidth="1"/>
    <col min="1230" max="1230" width="12.7109375" style="3" bestFit="1" customWidth="1"/>
    <col min="1231" max="1231" width="9.140625" style="3"/>
    <col min="1232" max="1232" width="10.5703125" style="3" bestFit="1" customWidth="1"/>
    <col min="1233" max="1233" width="10.28515625" style="3" bestFit="1" customWidth="1"/>
    <col min="1234" max="1234" width="13" style="3" bestFit="1" customWidth="1"/>
    <col min="1235" max="1235" width="9.140625" style="3"/>
    <col min="1236" max="1236" width="10.5703125" style="3" bestFit="1" customWidth="1"/>
    <col min="1237" max="1237" width="10.28515625" style="3" bestFit="1" customWidth="1"/>
    <col min="1238" max="1238" width="13" style="3" bestFit="1" customWidth="1"/>
    <col min="1239" max="1240" width="9.140625" style="3"/>
    <col min="1241" max="1241" width="10.28515625" style="3" bestFit="1" customWidth="1"/>
    <col min="1242" max="1242" width="12" style="3" bestFit="1" customWidth="1"/>
    <col min="1243" max="1243" width="9.140625" style="3"/>
    <col min="1244" max="1245" width="10.28515625" style="3" bestFit="1" customWidth="1"/>
    <col min="1246" max="1246" width="13" style="3" bestFit="1" customWidth="1"/>
    <col min="1247" max="1248" width="9.140625" style="3"/>
    <col min="1249" max="1249" width="10.28515625" style="3" bestFit="1" customWidth="1"/>
    <col min="1250" max="1250" width="13" style="3" bestFit="1" customWidth="1"/>
    <col min="1251" max="1252" width="9.140625" style="3"/>
    <col min="1253" max="1253" width="10.28515625" style="3" bestFit="1" customWidth="1"/>
    <col min="1254" max="1257" width="9.140625" style="3"/>
    <col min="1258" max="1258" width="13" style="3" bestFit="1" customWidth="1"/>
    <col min="1259" max="1261" width="9.140625" style="3"/>
    <col min="1262" max="1262" width="12" style="3" customWidth="1"/>
    <col min="1263" max="1269" width="9.140625" style="3"/>
    <col min="1270" max="1270" width="12" style="3" customWidth="1"/>
    <col min="1271" max="1273" width="9.140625" style="3"/>
    <col min="1274" max="1274" width="12" style="3" customWidth="1"/>
    <col min="1275" max="1281" width="9.140625" style="3"/>
    <col min="1282" max="1282" width="12" style="3" customWidth="1"/>
    <col min="1283" max="1285" width="9.140625" style="3"/>
    <col min="1286" max="1286" width="12" style="3" customWidth="1"/>
    <col min="1287" max="1293" width="9.140625" style="3"/>
    <col min="1294" max="1294" width="12" style="3" customWidth="1"/>
    <col min="1295" max="1297" width="9.140625" style="3"/>
    <col min="1298" max="1298" width="12" style="3" customWidth="1"/>
    <col min="1299" max="1305" width="9.140625" style="3"/>
    <col min="1306" max="1306" width="12" style="3" customWidth="1"/>
    <col min="1307" max="1309" width="9.140625" style="3"/>
    <col min="1310" max="1310" width="12" style="3" customWidth="1"/>
    <col min="1311" max="1317" width="9.140625" style="3"/>
    <col min="1318" max="1318" width="12" style="3" customWidth="1"/>
    <col min="1319" max="1321" width="9.140625" style="3"/>
    <col min="1322" max="1322" width="12" style="3" customWidth="1"/>
    <col min="1323" max="1329" width="9.140625" style="3"/>
    <col min="1330" max="1330" width="12" style="3" customWidth="1"/>
    <col min="1331" max="1333" width="9.140625" style="3"/>
    <col min="1334" max="1334" width="12" style="3" customWidth="1"/>
    <col min="1335" max="1341" width="9.140625" style="3"/>
    <col min="1342" max="1342" width="12" style="3" customWidth="1"/>
    <col min="1343" max="1345" width="9.140625" style="3"/>
    <col min="1346" max="1346" width="12" style="3" customWidth="1"/>
    <col min="1347" max="1353" width="9.140625" style="3"/>
    <col min="1354" max="1354" width="12" style="3" customWidth="1"/>
    <col min="1355" max="1407" width="9.140625" style="3"/>
    <col min="1408" max="1408" width="8.5703125" style="3" bestFit="1" customWidth="1"/>
    <col min="1409" max="1409" width="89.7109375" style="3" customWidth="1"/>
    <col min="1410" max="1410" width="8" style="3" customWidth="1"/>
    <col min="1411" max="1411" width="10.5703125" style="3" customWidth="1"/>
    <col min="1412" max="1412" width="10.28515625" style="3" customWidth="1"/>
    <col min="1413" max="1413" width="12.7109375" style="3" customWidth="1"/>
    <col min="1414" max="1414" width="14.5703125" style="3" customWidth="1"/>
    <col min="1415" max="1415" width="13.85546875" style="3" customWidth="1"/>
    <col min="1416" max="1455" width="0" style="3" hidden="1" customWidth="1"/>
    <col min="1456" max="1456" width="12.140625" style="3" customWidth="1"/>
    <col min="1457" max="1457" width="12.5703125" style="3" customWidth="1"/>
    <col min="1458" max="1458" width="13.42578125" style="3" customWidth="1"/>
    <col min="1459" max="1459" width="9.140625" style="3"/>
    <col min="1460" max="1460" width="11.42578125" style="3" customWidth="1"/>
    <col min="1461" max="1461" width="10.7109375" style="3" customWidth="1"/>
    <col min="1462" max="1462" width="12.28515625" style="3" customWidth="1"/>
    <col min="1463" max="1463" width="9.140625" style="3"/>
    <col min="1464" max="1464" width="12.42578125" style="3" customWidth="1"/>
    <col min="1465" max="1465" width="14.5703125" style="3" customWidth="1"/>
    <col min="1466" max="1466" width="13.5703125" style="3" customWidth="1"/>
    <col min="1467" max="1467" width="9.140625" style="3"/>
    <col min="1468" max="1468" width="10.28515625" style="3" customWidth="1"/>
    <col min="1469" max="1469" width="10.7109375" style="3" customWidth="1"/>
    <col min="1470" max="1470" width="13" style="3" customWidth="1"/>
    <col min="1471" max="1471" width="9.140625" style="3"/>
    <col min="1472" max="1472" width="9.7109375" style="3" bestFit="1" customWidth="1"/>
    <col min="1473" max="1473" width="10.28515625" style="3" bestFit="1" customWidth="1"/>
    <col min="1474" max="1474" width="16.42578125" style="3" bestFit="1" customWidth="1"/>
    <col min="1475" max="1475" width="12.28515625" style="3" bestFit="1" customWidth="1"/>
    <col min="1476" max="1476" width="10.28515625" style="3" bestFit="1" customWidth="1"/>
    <col min="1477" max="1477" width="10.28515625" style="3" customWidth="1"/>
    <col min="1478" max="1478" width="16.42578125" style="3" bestFit="1" customWidth="1"/>
    <col min="1479" max="1479" width="12.28515625" style="3" bestFit="1" customWidth="1"/>
    <col min="1480" max="1481" width="10.28515625" style="3" bestFit="1" customWidth="1"/>
    <col min="1482" max="1482" width="13" style="3" bestFit="1" customWidth="1"/>
    <col min="1483" max="1483" width="9.140625" style="3"/>
    <col min="1484" max="1485" width="10.28515625" style="3" bestFit="1" customWidth="1"/>
    <col min="1486" max="1486" width="12.7109375" style="3" bestFit="1" customWidth="1"/>
    <col min="1487" max="1487" width="9.140625" style="3"/>
    <col min="1488" max="1488" width="10.5703125" style="3" bestFit="1" customWidth="1"/>
    <col min="1489" max="1489" width="10.28515625" style="3" bestFit="1" customWidth="1"/>
    <col min="1490" max="1490" width="13" style="3" bestFit="1" customWidth="1"/>
    <col min="1491" max="1491" width="9.140625" style="3"/>
    <col min="1492" max="1492" width="10.5703125" style="3" bestFit="1" customWidth="1"/>
    <col min="1493" max="1493" width="10.28515625" style="3" bestFit="1" customWidth="1"/>
    <col min="1494" max="1494" width="13" style="3" bestFit="1" customWidth="1"/>
    <col min="1495" max="1496" width="9.140625" style="3"/>
    <col min="1497" max="1497" width="10.28515625" style="3" bestFit="1" customWidth="1"/>
    <col min="1498" max="1498" width="12" style="3" bestFit="1" customWidth="1"/>
    <col min="1499" max="1499" width="9.140625" style="3"/>
    <col min="1500" max="1501" width="10.28515625" style="3" bestFit="1" customWidth="1"/>
    <col min="1502" max="1502" width="13" style="3" bestFit="1" customWidth="1"/>
    <col min="1503" max="1504" width="9.140625" style="3"/>
    <col min="1505" max="1505" width="10.28515625" style="3" bestFit="1" customWidth="1"/>
    <col min="1506" max="1506" width="13" style="3" bestFit="1" customWidth="1"/>
    <col min="1507" max="1508" width="9.140625" style="3"/>
    <col min="1509" max="1509" width="10.28515625" style="3" bestFit="1" customWidth="1"/>
    <col min="1510" max="1513" width="9.140625" style="3"/>
    <col min="1514" max="1514" width="13" style="3" bestFit="1" customWidth="1"/>
    <col min="1515" max="1517" width="9.140625" style="3"/>
    <col min="1518" max="1518" width="12" style="3" customWidth="1"/>
    <col min="1519" max="1525" width="9.140625" style="3"/>
    <col min="1526" max="1526" width="12" style="3" customWidth="1"/>
    <col min="1527" max="1529" width="9.140625" style="3"/>
    <col min="1530" max="1530" width="12" style="3" customWidth="1"/>
    <col min="1531" max="1537" width="9.140625" style="3"/>
    <col min="1538" max="1538" width="12" style="3" customWidth="1"/>
    <col min="1539" max="1541" width="9.140625" style="3"/>
    <col min="1542" max="1542" width="12" style="3" customWidth="1"/>
    <col min="1543" max="1549" width="9.140625" style="3"/>
    <col min="1550" max="1550" width="12" style="3" customWidth="1"/>
    <col min="1551" max="1553" width="9.140625" style="3"/>
    <col min="1554" max="1554" width="12" style="3" customWidth="1"/>
    <col min="1555" max="1561" width="9.140625" style="3"/>
    <col min="1562" max="1562" width="12" style="3" customWidth="1"/>
    <col min="1563" max="1565" width="9.140625" style="3"/>
    <col min="1566" max="1566" width="12" style="3" customWidth="1"/>
    <col min="1567" max="1573" width="9.140625" style="3"/>
    <col min="1574" max="1574" width="12" style="3" customWidth="1"/>
    <col min="1575" max="1577" width="9.140625" style="3"/>
    <col min="1578" max="1578" width="12" style="3" customWidth="1"/>
    <col min="1579" max="1585" width="9.140625" style="3"/>
    <col min="1586" max="1586" width="12" style="3" customWidth="1"/>
    <col min="1587" max="1589" width="9.140625" style="3"/>
    <col min="1590" max="1590" width="12" style="3" customWidth="1"/>
    <col min="1591" max="1597" width="9.140625" style="3"/>
    <col min="1598" max="1598" width="12" style="3" customWidth="1"/>
    <col min="1599" max="1601" width="9.140625" style="3"/>
    <col min="1602" max="1602" width="12" style="3" customWidth="1"/>
    <col min="1603" max="1609" width="9.140625" style="3"/>
    <col min="1610" max="1610" width="12" style="3" customWidth="1"/>
    <col min="1611" max="1663" width="9.140625" style="3"/>
    <col min="1664" max="1664" width="8.5703125" style="3" bestFit="1" customWidth="1"/>
    <col min="1665" max="1665" width="89.7109375" style="3" customWidth="1"/>
    <col min="1666" max="1666" width="8" style="3" customWidth="1"/>
    <col min="1667" max="1667" width="10.5703125" style="3" customWidth="1"/>
    <col min="1668" max="1668" width="10.28515625" style="3" customWidth="1"/>
    <col min="1669" max="1669" width="12.7109375" style="3" customWidth="1"/>
    <col min="1670" max="1670" width="14.5703125" style="3" customWidth="1"/>
    <col min="1671" max="1671" width="13.85546875" style="3" customWidth="1"/>
    <col min="1672" max="1711" width="0" style="3" hidden="1" customWidth="1"/>
    <col min="1712" max="1712" width="12.140625" style="3" customWidth="1"/>
    <col min="1713" max="1713" width="12.5703125" style="3" customWidth="1"/>
    <col min="1714" max="1714" width="13.42578125" style="3" customWidth="1"/>
    <col min="1715" max="1715" width="9.140625" style="3"/>
    <col min="1716" max="1716" width="11.42578125" style="3" customWidth="1"/>
    <col min="1717" max="1717" width="10.7109375" style="3" customWidth="1"/>
    <col min="1718" max="1718" width="12.28515625" style="3" customWidth="1"/>
    <col min="1719" max="1719" width="9.140625" style="3"/>
    <col min="1720" max="1720" width="12.42578125" style="3" customWidth="1"/>
    <col min="1721" max="1721" width="14.5703125" style="3" customWidth="1"/>
    <col min="1722" max="1722" width="13.5703125" style="3" customWidth="1"/>
    <col min="1723" max="1723" width="9.140625" style="3"/>
    <col min="1724" max="1724" width="10.28515625" style="3" customWidth="1"/>
    <col min="1725" max="1725" width="10.7109375" style="3" customWidth="1"/>
    <col min="1726" max="1726" width="13" style="3" customWidth="1"/>
    <col min="1727" max="1727" width="9.140625" style="3"/>
    <col min="1728" max="1728" width="9.7109375" style="3" bestFit="1" customWidth="1"/>
    <col min="1729" max="1729" width="10.28515625" style="3" bestFit="1" customWidth="1"/>
    <col min="1730" max="1730" width="16.42578125" style="3" bestFit="1" customWidth="1"/>
    <col min="1731" max="1731" width="12.28515625" style="3" bestFit="1" customWidth="1"/>
    <col min="1732" max="1732" width="10.28515625" style="3" bestFit="1" customWidth="1"/>
    <col min="1733" max="1733" width="10.28515625" style="3" customWidth="1"/>
    <col min="1734" max="1734" width="16.42578125" style="3" bestFit="1" customWidth="1"/>
    <col min="1735" max="1735" width="12.28515625" style="3" bestFit="1" customWidth="1"/>
    <col min="1736" max="1737" width="10.28515625" style="3" bestFit="1" customWidth="1"/>
    <col min="1738" max="1738" width="13" style="3" bestFit="1" customWidth="1"/>
    <col min="1739" max="1739" width="9.140625" style="3"/>
    <col min="1740" max="1741" width="10.28515625" style="3" bestFit="1" customWidth="1"/>
    <col min="1742" max="1742" width="12.7109375" style="3" bestFit="1" customWidth="1"/>
    <col min="1743" max="1743" width="9.140625" style="3"/>
    <col min="1744" max="1744" width="10.5703125" style="3" bestFit="1" customWidth="1"/>
    <col min="1745" max="1745" width="10.28515625" style="3" bestFit="1" customWidth="1"/>
    <col min="1746" max="1746" width="13" style="3" bestFit="1" customWidth="1"/>
    <col min="1747" max="1747" width="9.140625" style="3"/>
    <col min="1748" max="1748" width="10.5703125" style="3" bestFit="1" customWidth="1"/>
    <col min="1749" max="1749" width="10.28515625" style="3" bestFit="1" customWidth="1"/>
    <col min="1750" max="1750" width="13" style="3" bestFit="1" customWidth="1"/>
    <col min="1751" max="1752" width="9.140625" style="3"/>
    <col min="1753" max="1753" width="10.28515625" style="3" bestFit="1" customWidth="1"/>
    <col min="1754" max="1754" width="12" style="3" bestFit="1" customWidth="1"/>
    <col min="1755" max="1755" width="9.140625" style="3"/>
    <col min="1756" max="1757" width="10.28515625" style="3" bestFit="1" customWidth="1"/>
    <col min="1758" max="1758" width="13" style="3" bestFit="1" customWidth="1"/>
    <col min="1759" max="1760" width="9.140625" style="3"/>
    <col min="1761" max="1761" width="10.28515625" style="3" bestFit="1" customWidth="1"/>
    <col min="1762" max="1762" width="13" style="3" bestFit="1" customWidth="1"/>
    <col min="1763" max="1764" width="9.140625" style="3"/>
    <col min="1765" max="1765" width="10.28515625" style="3" bestFit="1" customWidth="1"/>
    <col min="1766" max="1769" width="9.140625" style="3"/>
    <col min="1770" max="1770" width="13" style="3" bestFit="1" customWidth="1"/>
    <col min="1771" max="1773" width="9.140625" style="3"/>
    <col min="1774" max="1774" width="12" style="3" customWidth="1"/>
    <col min="1775" max="1781" width="9.140625" style="3"/>
    <col min="1782" max="1782" width="12" style="3" customWidth="1"/>
    <col min="1783" max="1785" width="9.140625" style="3"/>
    <col min="1786" max="1786" width="12" style="3" customWidth="1"/>
    <col min="1787" max="1793" width="9.140625" style="3"/>
    <col min="1794" max="1794" width="12" style="3" customWidth="1"/>
    <col min="1795" max="1797" width="9.140625" style="3"/>
    <col min="1798" max="1798" width="12" style="3" customWidth="1"/>
    <col min="1799" max="1805" width="9.140625" style="3"/>
    <col min="1806" max="1806" width="12" style="3" customWidth="1"/>
    <col min="1807" max="1809" width="9.140625" style="3"/>
    <col min="1810" max="1810" width="12" style="3" customWidth="1"/>
    <col min="1811" max="1817" width="9.140625" style="3"/>
    <col min="1818" max="1818" width="12" style="3" customWidth="1"/>
    <col min="1819" max="1821" width="9.140625" style="3"/>
    <col min="1822" max="1822" width="12" style="3" customWidth="1"/>
    <col min="1823" max="1829" width="9.140625" style="3"/>
    <col min="1830" max="1830" width="12" style="3" customWidth="1"/>
    <col min="1831" max="1833" width="9.140625" style="3"/>
    <col min="1834" max="1834" width="12" style="3" customWidth="1"/>
    <col min="1835" max="1841" width="9.140625" style="3"/>
    <col min="1842" max="1842" width="12" style="3" customWidth="1"/>
    <col min="1843" max="1845" width="9.140625" style="3"/>
    <col min="1846" max="1846" width="12" style="3" customWidth="1"/>
    <col min="1847" max="1853" width="9.140625" style="3"/>
    <col min="1854" max="1854" width="12" style="3" customWidth="1"/>
    <col min="1855" max="1857" width="9.140625" style="3"/>
    <col min="1858" max="1858" width="12" style="3" customWidth="1"/>
    <col min="1859" max="1865" width="9.140625" style="3"/>
    <col min="1866" max="1866" width="12" style="3" customWidth="1"/>
    <col min="1867" max="1919" width="9.140625" style="3"/>
    <col min="1920" max="1920" width="8.5703125" style="3" bestFit="1" customWidth="1"/>
    <col min="1921" max="1921" width="89.7109375" style="3" customWidth="1"/>
    <col min="1922" max="1922" width="8" style="3" customWidth="1"/>
    <col min="1923" max="1923" width="10.5703125" style="3" customWidth="1"/>
    <col min="1924" max="1924" width="10.28515625" style="3" customWidth="1"/>
    <col min="1925" max="1925" width="12.7109375" style="3" customWidth="1"/>
    <col min="1926" max="1926" width="14.5703125" style="3" customWidth="1"/>
    <col min="1927" max="1927" width="13.85546875" style="3" customWidth="1"/>
    <col min="1928" max="1967" width="0" style="3" hidden="1" customWidth="1"/>
    <col min="1968" max="1968" width="12.140625" style="3" customWidth="1"/>
    <col min="1969" max="1969" width="12.5703125" style="3" customWidth="1"/>
    <col min="1970" max="1970" width="13.42578125" style="3" customWidth="1"/>
    <col min="1971" max="1971" width="9.140625" style="3"/>
    <col min="1972" max="1972" width="11.42578125" style="3" customWidth="1"/>
    <col min="1973" max="1973" width="10.7109375" style="3" customWidth="1"/>
    <col min="1974" max="1974" width="12.28515625" style="3" customWidth="1"/>
    <col min="1975" max="1975" width="9.140625" style="3"/>
    <col min="1976" max="1976" width="12.42578125" style="3" customWidth="1"/>
    <col min="1977" max="1977" width="14.5703125" style="3" customWidth="1"/>
    <col min="1978" max="1978" width="13.5703125" style="3" customWidth="1"/>
    <col min="1979" max="1979" width="9.140625" style="3"/>
    <col min="1980" max="1980" width="10.28515625" style="3" customWidth="1"/>
    <col min="1981" max="1981" width="10.7109375" style="3" customWidth="1"/>
    <col min="1982" max="1982" width="13" style="3" customWidth="1"/>
    <col min="1983" max="1983" width="9.140625" style="3"/>
    <col min="1984" max="1984" width="9.7109375" style="3" bestFit="1" customWidth="1"/>
    <col min="1985" max="1985" width="10.28515625" style="3" bestFit="1" customWidth="1"/>
    <col min="1986" max="1986" width="16.42578125" style="3" bestFit="1" customWidth="1"/>
    <col min="1987" max="1987" width="12.28515625" style="3" bestFit="1" customWidth="1"/>
    <col min="1988" max="1988" width="10.28515625" style="3" bestFit="1" customWidth="1"/>
    <col min="1989" max="1989" width="10.28515625" style="3" customWidth="1"/>
    <col min="1990" max="1990" width="16.42578125" style="3" bestFit="1" customWidth="1"/>
    <col min="1991" max="1991" width="12.28515625" style="3" bestFit="1" customWidth="1"/>
    <col min="1992" max="1993" width="10.28515625" style="3" bestFit="1" customWidth="1"/>
    <col min="1994" max="1994" width="13" style="3" bestFit="1" customWidth="1"/>
    <col min="1995" max="1995" width="9.140625" style="3"/>
    <col min="1996" max="1997" width="10.28515625" style="3" bestFit="1" customWidth="1"/>
    <col min="1998" max="1998" width="12.7109375" style="3" bestFit="1" customWidth="1"/>
    <col min="1999" max="1999" width="9.140625" style="3"/>
    <col min="2000" max="2000" width="10.5703125" style="3" bestFit="1" customWidth="1"/>
    <col min="2001" max="2001" width="10.28515625" style="3" bestFit="1" customWidth="1"/>
    <col min="2002" max="2002" width="13" style="3" bestFit="1" customWidth="1"/>
    <col min="2003" max="2003" width="9.140625" style="3"/>
    <col min="2004" max="2004" width="10.5703125" style="3" bestFit="1" customWidth="1"/>
    <col min="2005" max="2005" width="10.28515625" style="3" bestFit="1" customWidth="1"/>
    <col min="2006" max="2006" width="13" style="3" bestFit="1" customWidth="1"/>
    <col min="2007" max="2008" width="9.140625" style="3"/>
    <col min="2009" max="2009" width="10.28515625" style="3" bestFit="1" customWidth="1"/>
    <col min="2010" max="2010" width="12" style="3" bestFit="1" customWidth="1"/>
    <col min="2011" max="2011" width="9.140625" style="3"/>
    <col min="2012" max="2013" width="10.28515625" style="3" bestFit="1" customWidth="1"/>
    <col min="2014" max="2014" width="13" style="3" bestFit="1" customWidth="1"/>
    <col min="2015" max="2016" width="9.140625" style="3"/>
    <col min="2017" max="2017" width="10.28515625" style="3" bestFit="1" customWidth="1"/>
    <col min="2018" max="2018" width="13" style="3" bestFit="1" customWidth="1"/>
    <col min="2019" max="2020" width="9.140625" style="3"/>
    <col min="2021" max="2021" width="10.28515625" style="3" bestFit="1" customWidth="1"/>
    <col min="2022" max="2025" width="9.140625" style="3"/>
    <col min="2026" max="2026" width="13" style="3" bestFit="1" customWidth="1"/>
    <col min="2027" max="2029" width="9.140625" style="3"/>
    <col min="2030" max="2030" width="12" style="3" customWidth="1"/>
    <col min="2031" max="2037" width="9.140625" style="3"/>
    <col min="2038" max="2038" width="12" style="3" customWidth="1"/>
    <col min="2039" max="2041" width="9.140625" style="3"/>
    <col min="2042" max="2042" width="12" style="3" customWidth="1"/>
    <col min="2043" max="2049" width="9.140625" style="3"/>
    <col min="2050" max="2050" width="12" style="3" customWidth="1"/>
    <col min="2051" max="2053" width="9.140625" style="3"/>
    <col min="2054" max="2054" width="12" style="3" customWidth="1"/>
    <col min="2055" max="2061" width="9.140625" style="3"/>
    <col min="2062" max="2062" width="12" style="3" customWidth="1"/>
    <col min="2063" max="2065" width="9.140625" style="3"/>
    <col min="2066" max="2066" width="12" style="3" customWidth="1"/>
    <col min="2067" max="2073" width="9.140625" style="3"/>
    <col min="2074" max="2074" width="12" style="3" customWidth="1"/>
    <col min="2075" max="2077" width="9.140625" style="3"/>
    <col min="2078" max="2078" width="12" style="3" customWidth="1"/>
    <col min="2079" max="2085" width="9.140625" style="3"/>
    <col min="2086" max="2086" width="12" style="3" customWidth="1"/>
    <col min="2087" max="2089" width="9.140625" style="3"/>
    <col min="2090" max="2090" width="12" style="3" customWidth="1"/>
    <col min="2091" max="2097" width="9.140625" style="3"/>
    <col min="2098" max="2098" width="12" style="3" customWidth="1"/>
    <col min="2099" max="2101" width="9.140625" style="3"/>
    <col min="2102" max="2102" width="12" style="3" customWidth="1"/>
    <col min="2103" max="2109" width="9.140625" style="3"/>
    <col min="2110" max="2110" width="12" style="3" customWidth="1"/>
    <col min="2111" max="2113" width="9.140625" style="3"/>
    <col min="2114" max="2114" width="12" style="3" customWidth="1"/>
    <col min="2115" max="2121" width="9.140625" style="3"/>
    <col min="2122" max="2122" width="12" style="3" customWidth="1"/>
    <col min="2123" max="2175" width="9.140625" style="3"/>
    <col min="2176" max="2176" width="8.5703125" style="3" bestFit="1" customWidth="1"/>
    <col min="2177" max="2177" width="89.7109375" style="3" customWidth="1"/>
    <col min="2178" max="2178" width="8" style="3" customWidth="1"/>
    <col min="2179" max="2179" width="10.5703125" style="3" customWidth="1"/>
    <col min="2180" max="2180" width="10.28515625" style="3" customWidth="1"/>
    <col min="2181" max="2181" width="12.7109375" style="3" customWidth="1"/>
    <col min="2182" max="2182" width="14.5703125" style="3" customWidth="1"/>
    <col min="2183" max="2183" width="13.85546875" style="3" customWidth="1"/>
    <col min="2184" max="2223" width="0" style="3" hidden="1" customWidth="1"/>
    <col min="2224" max="2224" width="12.140625" style="3" customWidth="1"/>
    <col min="2225" max="2225" width="12.5703125" style="3" customWidth="1"/>
    <col min="2226" max="2226" width="13.42578125" style="3" customWidth="1"/>
    <col min="2227" max="2227" width="9.140625" style="3"/>
    <col min="2228" max="2228" width="11.42578125" style="3" customWidth="1"/>
    <col min="2229" max="2229" width="10.7109375" style="3" customWidth="1"/>
    <col min="2230" max="2230" width="12.28515625" style="3" customWidth="1"/>
    <col min="2231" max="2231" width="9.140625" style="3"/>
    <col min="2232" max="2232" width="12.42578125" style="3" customWidth="1"/>
    <col min="2233" max="2233" width="14.5703125" style="3" customWidth="1"/>
    <col min="2234" max="2234" width="13.5703125" style="3" customWidth="1"/>
    <col min="2235" max="2235" width="9.140625" style="3"/>
    <col min="2236" max="2236" width="10.28515625" style="3" customWidth="1"/>
    <col min="2237" max="2237" width="10.7109375" style="3" customWidth="1"/>
    <col min="2238" max="2238" width="13" style="3" customWidth="1"/>
    <col min="2239" max="2239" width="9.140625" style="3"/>
    <col min="2240" max="2240" width="9.7109375" style="3" bestFit="1" customWidth="1"/>
    <col min="2241" max="2241" width="10.28515625" style="3" bestFit="1" customWidth="1"/>
    <col min="2242" max="2242" width="16.42578125" style="3" bestFit="1" customWidth="1"/>
    <col min="2243" max="2243" width="12.28515625" style="3" bestFit="1" customWidth="1"/>
    <col min="2244" max="2244" width="10.28515625" style="3" bestFit="1" customWidth="1"/>
    <col min="2245" max="2245" width="10.28515625" style="3" customWidth="1"/>
    <col min="2246" max="2246" width="16.42578125" style="3" bestFit="1" customWidth="1"/>
    <col min="2247" max="2247" width="12.28515625" style="3" bestFit="1" customWidth="1"/>
    <col min="2248" max="2249" width="10.28515625" style="3" bestFit="1" customWidth="1"/>
    <col min="2250" max="2250" width="13" style="3" bestFit="1" customWidth="1"/>
    <col min="2251" max="2251" width="9.140625" style="3"/>
    <col min="2252" max="2253" width="10.28515625" style="3" bestFit="1" customWidth="1"/>
    <col min="2254" max="2254" width="12.7109375" style="3" bestFit="1" customWidth="1"/>
    <col min="2255" max="2255" width="9.140625" style="3"/>
    <col min="2256" max="2256" width="10.5703125" style="3" bestFit="1" customWidth="1"/>
    <col min="2257" max="2257" width="10.28515625" style="3" bestFit="1" customWidth="1"/>
    <col min="2258" max="2258" width="13" style="3" bestFit="1" customWidth="1"/>
    <col min="2259" max="2259" width="9.140625" style="3"/>
    <col min="2260" max="2260" width="10.5703125" style="3" bestFit="1" customWidth="1"/>
    <col min="2261" max="2261" width="10.28515625" style="3" bestFit="1" customWidth="1"/>
    <col min="2262" max="2262" width="13" style="3" bestFit="1" customWidth="1"/>
    <col min="2263" max="2264" width="9.140625" style="3"/>
    <col min="2265" max="2265" width="10.28515625" style="3" bestFit="1" customWidth="1"/>
    <col min="2266" max="2266" width="12" style="3" bestFit="1" customWidth="1"/>
    <col min="2267" max="2267" width="9.140625" style="3"/>
    <col min="2268" max="2269" width="10.28515625" style="3" bestFit="1" customWidth="1"/>
    <col min="2270" max="2270" width="13" style="3" bestFit="1" customWidth="1"/>
    <col min="2271" max="2272" width="9.140625" style="3"/>
    <col min="2273" max="2273" width="10.28515625" style="3" bestFit="1" customWidth="1"/>
    <col min="2274" max="2274" width="13" style="3" bestFit="1" customWidth="1"/>
    <col min="2275" max="2276" width="9.140625" style="3"/>
    <col min="2277" max="2277" width="10.28515625" style="3" bestFit="1" customWidth="1"/>
    <col min="2278" max="2281" width="9.140625" style="3"/>
    <col min="2282" max="2282" width="13" style="3" bestFit="1" customWidth="1"/>
    <col min="2283" max="2285" width="9.140625" style="3"/>
    <col min="2286" max="2286" width="12" style="3" customWidth="1"/>
    <col min="2287" max="2293" width="9.140625" style="3"/>
    <col min="2294" max="2294" width="12" style="3" customWidth="1"/>
    <col min="2295" max="2297" width="9.140625" style="3"/>
    <col min="2298" max="2298" width="12" style="3" customWidth="1"/>
    <col min="2299" max="2305" width="9.140625" style="3"/>
    <col min="2306" max="2306" width="12" style="3" customWidth="1"/>
    <col min="2307" max="2309" width="9.140625" style="3"/>
    <col min="2310" max="2310" width="12" style="3" customWidth="1"/>
    <col min="2311" max="2317" width="9.140625" style="3"/>
    <col min="2318" max="2318" width="12" style="3" customWidth="1"/>
    <col min="2319" max="2321" width="9.140625" style="3"/>
    <col min="2322" max="2322" width="12" style="3" customWidth="1"/>
    <col min="2323" max="2329" width="9.140625" style="3"/>
    <col min="2330" max="2330" width="12" style="3" customWidth="1"/>
    <col min="2331" max="2333" width="9.140625" style="3"/>
    <col min="2334" max="2334" width="12" style="3" customWidth="1"/>
    <col min="2335" max="2341" width="9.140625" style="3"/>
    <col min="2342" max="2342" width="12" style="3" customWidth="1"/>
    <col min="2343" max="2345" width="9.140625" style="3"/>
    <col min="2346" max="2346" width="12" style="3" customWidth="1"/>
    <col min="2347" max="2353" width="9.140625" style="3"/>
    <col min="2354" max="2354" width="12" style="3" customWidth="1"/>
    <col min="2355" max="2357" width="9.140625" style="3"/>
    <col min="2358" max="2358" width="12" style="3" customWidth="1"/>
    <col min="2359" max="2365" width="9.140625" style="3"/>
    <col min="2366" max="2366" width="12" style="3" customWidth="1"/>
    <col min="2367" max="2369" width="9.140625" style="3"/>
    <col min="2370" max="2370" width="12" style="3" customWidth="1"/>
    <col min="2371" max="2377" width="9.140625" style="3"/>
    <col min="2378" max="2378" width="12" style="3" customWidth="1"/>
    <col min="2379" max="2431" width="9.140625" style="3"/>
    <col min="2432" max="2432" width="8.5703125" style="3" bestFit="1" customWidth="1"/>
    <col min="2433" max="2433" width="89.7109375" style="3" customWidth="1"/>
    <col min="2434" max="2434" width="8" style="3" customWidth="1"/>
    <col min="2435" max="2435" width="10.5703125" style="3" customWidth="1"/>
    <col min="2436" max="2436" width="10.28515625" style="3" customWidth="1"/>
    <col min="2437" max="2437" width="12.7109375" style="3" customWidth="1"/>
    <col min="2438" max="2438" width="14.5703125" style="3" customWidth="1"/>
    <col min="2439" max="2439" width="13.85546875" style="3" customWidth="1"/>
    <col min="2440" max="2479" width="0" style="3" hidden="1" customWidth="1"/>
    <col min="2480" max="2480" width="12.140625" style="3" customWidth="1"/>
    <col min="2481" max="2481" width="12.5703125" style="3" customWidth="1"/>
    <col min="2482" max="2482" width="13.42578125" style="3" customWidth="1"/>
    <col min="2483" max="2483" width="9.140625" style="3"/>
    <col min="2484" max="2484" width="11.42578125" style="3" customWidth="1"/>
    <col min="2485" max="2485" width="10.7109375" style="3" customWidth="1"/>
    <col min="2486" max="2486" width="12.28515625" style="3" customWidth="1"/>
    <col min="2487" max="2487" width="9.140625" style="3"/>
    <col min="2488" max="2488" width="12.42578125" style="3" customWidth="1"/>
    <col min="2489" max="2489" width="14.5703125" style="3" customWidth="1"/>
    <col min="2490" max="2490" width="13.5703125" style="3" customWidth="1"/>
    <col min="2491" max="2491" width="9.140625" style="3"/>
    <col min="2492" max="2492" width="10.28515625" style="3" customWidth="1"/>
    <col min="2493" max="2493" width="10.7109375" style="3" customWidth="1"/>
    <col min="2494" max="2494" width="13" style="3" customWidth="1"/>
    <col min="2495" max="2495" width="9.140625" style="3"/>
    <col min="2496" max="2496" width="9.7109375" style="3" bestFit="1" customWidth="1"/>
    <col min="2497" max="2497" width="10.28515625" style="3" bestFit="1" customWidth="1"/>
    <col min="2498" max="2498" width="16.42578125" style="3" bestFit="1" customWidth="1"/>
    <col min="2499" max="2499" width="12.28515625" style="3" bestFit="1" customWidth="1"/>
    <col min="2500" max="2500" width="10.28515625" style="3" bestFit="1" customWidth="1"/>
    <col min="2501" max="2501" width="10.28515625" style="3" customWidth="1"/>
    <col min="2502" max="2502" width="16.42578125" style="3" bestFit="1" customWidth="1"/>
    <col min="2503" max="2503" width="12.28515625" style="3" bestFit="1" customWidth="1"/>
    <col min="2504" max="2505" width="10.28515625" style="3" bestFit="1" customWidth="1"/>
    <col min="2506" max="2506" width="13" style="3" bestFit="1" customWidth="1"/>
    <col min="2507" max="2507" width="9.140625" style="3"/>
    <col min="2508" max="2509" width="10.28515625" style="3" bestFit="1" customWidth="1"/>
    <col min="2510" max="2510" width="12.7109375" style="3" bestFit="1" customWidth="1"/>
    <col min="2511" max="2511" width="9.140625" style="3"/>
    <col min="2512" max="2512" width="10.5703125" style="3" bestFit="1" customWidth="1"/>
    <col min="2513" max="2513" width="10.28515625" style="3" bestFit="1" customWidth="1"/>
    <col min="2514" max="2514" width="13" style="3" bestFit="1" customWidth="1"/>
    <col min="2515" max="2515" width="9.140625" style="3"/>
    <col min="2516" max="2516" width="10.5703125" style="3" bestFit="1" customWidth="1"/>
    <col min="2517" max="2517" width="10.28515625" style="3" bestFit="1" customWidth="1"/>
    <col min="2518" max="2518" width="13" style="3" bestFit="1" customWidth="1"/>
    <col min="2519" max="2520" width="9.140625" style="3"/>
    <col min="2521" max="2521" width="10.28515625" style="3" bestFit="1" customWidth="1"/>
    <col min="2522" max="2522" width="12" style="3" bestFit="1" customWidth="1"/>
    <col min="2523" max="2523" width="9.140625" style="3"/>
    <col min="2524" max="2525" width="10.28515625" style="3" bestFit="1" customWidth="1"/>
    <col min="2526" max="2526" width="13" style="3" bestFit="1" customWidth="1"/>
    <col min="2527" max="2528" width="9.140625" style="3"/>
    <col min="2529" max="2529" width="10.28515625" style="3" bestFit="1" customWidth="1"/>
    <col min="2530" max="2530" width="13" style="3" bestFit="1" customWidth="1"/>
    <col min="2531" max="2532" width="9.140625" style="3"/>
    <col min="2533" max="2533" width="10.28515625" style="3" bestFit="1" customWidth="1"/>
    <col min="2534" max="2537" width="9.140625" style="3"/>
    <col min="2538" max="2538" width="13" style="3" bestFit="1" customWidth="1"/>
    <col min="2539" max="2541" width="9.140625" style="3"/>
    <col min="2542" max="2542" width="12" style="3" customWidth="1"/>
    <col min="2543" max="2549" width="9.140625" style="3"/>
    <col min="2550" max="2550" width="12" style="3" customWidth="1"/>
    <col min="2551" max="2553" width="9.140625" style="3"/>
    <col min="2554" max="2554" width="12" style="3" customWidth="1"/>
    <col min="2555" max="2561" width="9.140625" style="3"/>
    <col min="2562" max="2562" width="12" style="3" customWidth="1"/>
    <col min="2563" max="2565" width="9.140625" style="3"/>
    <col min="2566" max="2566" width="12" style="3" customWidth="1"/>
    <col min="2567" max="2573" width="9.140625" style="3"/>
    <col min="2574" max="2574" width="12" style="3" customWidth="1"/>
    <col min="2575" max="2577" width="9.140625" style="3"/>
    <col min="2578" max="2578" width="12" style="3" customWidth="1"/>
    <col min="2579" max="2585" width="9.140625" style="3"/>
    <col min="2586" max="2586" width="12" style="3" customWidth="1"/>
    <col min="2587" max="2589" width="9.140625" style="3"/>
    <col min="2590" max="2590" width="12" style="3" customWidth="1"/>
    <col min="2591" max="2597" width="9.140625" style="3"/>
    <col min="2598" max="2598" width="12" style="3" customWidth="1"/>
    <col min="2599" max="2601" width="9.140625" style="3"/>
    <col min="2602" max="2602" width="12" style="3" customWidth="1"/>
    <col min="2603" max="2609" width="9.140625" style="3"/>
    <col min="2610" max="2610" width="12" style="3" customWidth="1"/>
    <col min="2611" max="2613" width="9.140625" style="3"/>
    <col min="2614" max="2614" width="12" style="3" customWidth="1"/>
    <col min="2615" max="2621" width="9.140625" style="3"/>
    <col min="2622" max="2622" width="12" style="3" customWidth="1"/>
    <col min="2623" max="2625" width="9.140625" style="3"/>
    <col min="2626" max="2626" width="12" style="3" customWidth="1"/>
    <col min="2627" max="2633" width="9.140625" style="3"/>
    <col min="2634" max="2634" width="12" style="3" customWidth="1"/>
    <col min="2635" max="2687" width="9.140625" style="3"/>
    <col min="2688" max="2688" width="8.5703125" style="3" bestFit="1" customWidth="1"/>
    <col min="2689" max="2689" width="89.7109375" style="3" customWidth="1"/>
    <col min="2690" max="2690" width="8" style="3" customWidth="1"/>
    <col min="2691" max="2691" width="10.5703125" style="3" customWidth="1"/>
    <col min="2692" max="2692" width="10.28515625" style="3" customWidth="1"/>
    <col min="2693" max="2693" width="12.7109375" style="3" customWidth="1"/>
    <col min="2694" max="2694" width="14.5703125" style="3" customWidth="1"/>
    <col min="2695" max="2695" width="13.85546875" style="3" customWidth="1"/>
    <col min="2696" max="2735" width="0" style="3" hidden="1" customWidth="1"/>
    <col min="2736" max="2736" width="12.140625" style="3" customWidth="1"/>
    <col min="2737" max="2737" width="12.5703125" style="3" customWidth="1"/>
    <col min="2738" max="2738" width="13.42578125" style="3" customWidth="1"/>
    <col min="2739" max="2739" width="9.140625" style="3"/>
    <col min="2740" max="2740" width="11.42578125" style="3" customWidth="1"/>
    <col min="2741" max="2741" width="10.7109375" style="3" customWidth="1"/>
    <col min="2742" max="2742" width="12.28515625" style="3" customWidth="1"/>
    <col min="2743" max="2743" width="9.140625" style="3"/>
    <col min="2744" max="2744" width="12.42578125" style="3" customWidth="1"/>
    <col min="2745" max="2745" width="14.5703125" style="3" customWidth="1"/>
    <col min="2746" max="2746" width="13.5703125" style="3" customWidth="1"/>
    <col min="2747" max="2747" width="9.140625" style="3"/>
    <col min="2748" max="2748" width="10.28515625" style="3" customWidth="1"/>
    <col min="2749" max="2749" width="10.7109375" style="3" customWidth="1"/>
    <col min="2750" max="2750" width="13" style="3" customWidth="1"/>
    <col min="2751" max="2751" width="9.140625" style="3"/>
    <col min="2752" max="2752" width="9.7109375" style="3" bestFit="1" customWidth="1"/>
    <col min="2753" max="2753" width="10.28515625" style="3" bestFit="1" customWidth="1"/>
    <col min="2754" max="2754" width="16.42578125" style="3" bestFit="1" customWidth="1"/>
    <col min="2755" max="2755" width="12.28515625" style="3" bestFit="1" customWidth="1"/>
    <col min="2756" max="2756" width="10.28515625" style="3" bestFit="1" customWidth="1"/>
    <col min="2757" max="2757" width="10.28515625" style="3" customWidth="1"/>
    <col min="2758" max="2758" width="16.42578125" style="3" bestFit="1" customWidth="1"/>
    <col min="2759" max="2759" width="12.28515625" style="3" bestFit="1" customWidth="1"/>
    <col min="2760" max="2761" width="10.28515625" style="3" bestFit="1" customWidth="1"/>
    <col min="2762" max="2762" width="13" style="3" bestFit="1" customWidth="1"/>
    <col min="2763" max="2763" width="9.140625" style="3"/>
    <col min="2764" max="2765" width="10.28515625" style="3" bestFit="1" customWidth="1"/>
    <col min="2766" max="2766" width="12.7109375" style="3" bestFit="1" customWidth="1"/>
    <col min="2767" max="2767" width="9.140625" style="3"/>
    <col min="2768" max="2768" width="10.5703125" style="3" bestFit="1" customWidth="1"/>
    <col min="2769" max="2769" width="10.28515625" style="3" bestFit="1" customWidth="1"/>
    <col min="2770" max="2770" width="13" style="3" bestFit="1" customWidth="1"/>
    <col min="2771" max="2771" width="9.140625" style="3"/>
    <col min="2772" max="2772" width="10.5703125" style="3" bestFit="1" customWidth="1"/>
    <col min="2773" max="2773" width="10.28515625" style="3" bestFit="1" customWidth="1"/>
    <col min="2774" max="2774" width="13" style="3" bestFit="1" customWidth="1"/>
    <col min="2775" max="2776" width="9.140625" style="3"/>
    <col min="2777" max="2777" width="10.28515625" style="3" bestFit="1" customWidth="1"/>
    <col min="2778" max="2778" width="12" style="3" bestFit="1" customWidth="1"/>
    <col min="2779" max="2779" width="9.140625" style="3"/>
    <col min="2780" max="2781" width="10.28515625" style="3" bestFit="1" customWidth="1"/>
    <col min="2782" max="2782" width="13" style="3" bestFit="1" customWidth="1"/>
    <col min="2783" max="2784" width="9.140625" style="3"/>
    <col min="2785" max="2785" width="10.28515625" style="3" bestFit="1" customWidth="1"/>
    <col min="2786" max="2786" width="13" style="3" bestFit="1" customWidth="1"/>
    <col min="2787" max="2788" width="9.140625" style="3"/>
    <col min="2789" max="2789" width="10.28515625" style="3" bestFit="1" customWidth="1"/>
    <col min="2790" max="2793" width="9.140625" style="3"/>
    <col min="2794" max="2794" width="13" style="3" bestFit="1" customWidth="1"/>
    <col min="2795" max="2797" width="9.140625" style="3"/>
    <col min="2798" max="2798" width="12" style="3" customWidth="1"/>
    <col min="2799" max="2805" width="9.140625" style="3"/>
    <col min="2806" max="2806" width="12" style="3" customWidth="1"/>
    <col min="2807" max="2809" width="9.140625" style="3"/>
    <col min="2810" max="2810" width="12" style="3" customWidth="1"/>
    <col min="2811" max="2817" width="9.140625" style="3"/>
    <col min="2818" max="2818" width="12" style="3" customWidth="1"/>
    <col min="2819" max="2821" width="9.140625" style="3"/>
    <col min="2822" max="2822" width="12" style="3" customWidth="1"/>
    <col min="2823" max="2829" width="9.140625" style="3"/>
    <col min="2830" max="2830" width="12" style="3" customWidth="1"/>
    <col min="2831" max="2833" width="9.140625" style="3"/>
    <col min="2834" max="2834" width="12" style="3" customWidth="1"/>
    <col min="2835" max="2841" width="9.140625" style="3"/>
    <col min="2842" max="2842" width="12" style="3" customWidth="1"/>
    <col min="2843" max="2845" width="9.140625" style="3"/>
    <col min="2846" max="2846" width="12" style="3" customWidth="1"/>
    <col min="2847" max="2853" width="9.140625" style="3"/>
    <col min="2854" max="2854" width="12" style="3" customWidth="1"/>
    <col min="2855" max="2857" width="9.140625" style="3"/>
    <col min="2858" max="2858" width="12" style="3" customWidth="1"/>
    <col min="2859" max="2865" width="9.140625" style="3"/>
    <col min="2866" max="2866" width="12" style="3" customWidth="1"/>
    <col min="2867" max="2869" width="9.140625" style="3"/>
    <col min="2870" max="2870" width="12" style="3" customWidth="1"/>
    <col min="2871" max="2877" width="9.140625" style="3"/>
    <col min="2878" max="2878" width="12" style="3" customWidth="1"/>
    <col min="2879" max="2881" width="9.140625" style="3"/>
    <col min="2882" max="2882" width="12" style="3" customWidth="1"/>
    <col min="2883" max="2889" width="9.140625" style="3"/>
    <col min="2890" max="2890" width="12" style="3" customWidth="1"/>
    <col min="2891" max="2943" width="9.140625" style="3"/>
    <col min="2944" max="2944" width="8.5703125" style="3" bestFit="1" customWidth="1"/>
    <col min="2945" max="2945" width="89.7109375" style="3" customWidth="1"/>
    <col min="2946" max="2946" width="8" style="3" customWidth="1"/>
    <col min="2947" max="2947" width="10.5703125" style="3" customWidth="1"/>
    <col min="2948" max="2948" width="10.28515625" style="3" customWidth="1"/>
    <col min="2949" max="2949" width="12.7109375" style="3" customWidth="1"/>
    <col min="2950" max="2950" width="14.5703125" style="3" customWidth="1"/>
    <col min="2951" max="2951" width="13.85546875" style="3" customWidth="1"/>
    <col min="2952" max="2991" width="0" style="3" hidden="1" customWidth="1"/>
    <col min="2992" max="2992" width="12.140625" style="3" customWidth="1"/>
    <col min="2993" max="2993" width="12.5703125" style="3" customWidth="1"/>
    <col min="2994" max="2994" width="13.42578125" style="3" customWidth="1"/>
    <col min="2995" max="2995" width="9.140625" style="3"/>
    <col min="2996" max="2996" width="11.42578125" style="3" customWidth="1"/>
    <col min="2997" max="2997" width="10.7109375" style="3" customWidth="1"/>
    <col min="2998" max="2998" width="12.28515625" style="3" customWidth="1"/>
    <col min="2999" max="2999" width="9.140625" style="3"/>
    <col min="3000" max="3000" width="12.42578125" style="3" customWidth="1"/>
    <col min="3001" max="3001" width="14.5703125" style="3" customWidth="1"/>
    <col min="3002" max="3002" width="13.5703125" style="3" customWidth="1"/>
    <col min="3003" max="3003" width="9.140625" style="3"/>
    <col min="3004" max="3004" width="10.28515625" style="3" customWidth="1"/>
    <col min="3005" max="3005" width="10.7109375" style="3" customWidth="1"/>
    <col min="3006" max="3006" width="13" style="3" customWidth="1"/>
    <col min="3007" max="3007" width="9.140625" style="3"/>
    <col min="3008" max="3008" width="9.7109375" style="3" bestFit="1" customWidth="1"/>
    <col min="3009" max="3009" width="10.28515625" style="3" bestFit="1" customWidth="1"/>
    <col min="3010" max="3010" width="16.42578125" style="3" bestFit="1" customWidth="1"/>
    <col min="3011" max="3011" width="12.28515625" style="3" bestFit="1" customWidth="1"/>
    <col min="3012" max="3012" width="10.28515625" style="3" bestFit="1" customWidth="1"/>
    <col min="3013" max="3013" width="10.28515625" style="3" customWidth="1"/>
    <col min="3014" max="3014" width="16.42578125" style="3" bestFit="1" customWidth="1"/>
    <col min="3015" max="3015" width="12.28515625" style="3" bestFit="1" customWidth="1"/>
    <col min="3016" max="3017" width="10.28515625" style="3" bestFit="1" customWidth="1"/>
    <col min="3018" max="3018" width="13" style="3" bestFit="1" customWidth="1"/>
    <col min="3019" max="3019" width="9.140625" style="3"/>
    <col min="3020" max="3021" width="10.28515625" style="3" bestFit="1" customWidth="1"/>
    <col min="3022" max="3022" width="12.7109375" style="3" bestFit="1" customWidth="1"/>
    <col min="3023" max="3023" width="9.140625" style="3"/>
    <col min="3024" max="3024" width="10.5703125" style="3" bestFit="1" customWidth="1"/>
    <col min="3025" max="3025" width="10.28515625" style="3" bestFit="1" customWidth="1"/>
    <col min="3026" max="3026" width="13" style="3" bestFit="1" customWidth="1"/>
    <col min="3027" max="3027" width="9.140625" style="3"/>
    <col min="3028" max="3028" width="10.5703125" style="3" bestFit="1" customWidth="1"/>
    <col min="3029" max="3029" width="10.28515625" style="3" bestFit="1" customWidth="1"/>
    <col min="3030" max="3030" width="13" style="3" bestFit="1" customWidth="1"/>
    <col min="3031" max="3032" width="9.140625" style="3"/>
    <col min="3033" max="3033" width="10.28515625" style="3" bestFit="1" customWidth="1"/>
    <col min="3034" max="3034" width="12" style="3" bestFit="1" customWidth="1"/>
    <col min="3035" max="3035" width="9.140625" style="3"/>
    <col min="3036" max="3037" width="10.28515625" style="3" bestFit="1" customWidth="1"/>
    <col min="3038" max="3038" width="13" style="3" bestFit="1" customWidth="1"/>
    <col min="3039" max="3040" width="9.140625" style="3"/>
    <col min="3041" max="3041" width="10.28515625" style="3" bestFit="1" customWidth="1"/>
    <col min="3042" max="3042" width="13" style="3" bestFit="1" customWidth="1"/>
    <col min="3043" max="3044" width="9.140625" style="3"/>
    <col min="3045" max="3045" width="10.28515625" style="3" bestFit="1" customWidth="1"/>
    <col min="3046" max="3049" width="9.140625" style="3"/>
    <col min="3050" max="3050" width="13" style="3" bestFit="1" customWidth="1"/>
    <col min="3051" max="3053" width="9.140625" style="3"/>
    <col min="3054" max="3054" width="12" style="3" customWidth="1"/>
    <col min="3055" max="3061" width="9.140625" style="3"/>
    <col min="3062" max="3062" width="12" style="3" customWidth="1"/>
    <col min="3063" max="3065" width="9.140625" style="3"/>
    <col min="3066" max="3066" width="12" style="3" customWidth="1"/>
    <col min="3067" max="3073" width="9.140625" style="3"/>
    <col min="3074" max="3074" width="12" style="3" customWidth="1"/>
    <col min="3075" max="3077" width="9.140625" style="3"/>
    <col min="3078" max="3078" width="12" style="3" customWidth="1"/>
    <col min="3079" max="3085" width="9.140625" style="3"/>
    <col min="3086" max="3086" width="12" style="3" customWidth="1"/>
    <col min="3087" max="3089" width="9.140625" style="3"/>
    <col min="3090" max="3090" width="12" style="3" customWidth="1"/>
    <col min="3091" max="3097" width="9.140625" style="3"/>
    <col min="3098" max="3098" width="12" style="3" customWidth="1"/>
    <col min="3099" max="3101" width="9.140625" style="3"/>
    <col min="3102" max="3102" width="12" style="3" customWidth="1"/>
    <col min="3103" max="3109" width="9.140625" style="3"/>
    <col min="3110" max="3110" width="12" style="3" customWidth="1"/>
    <col min="3111" max="3113" width="9.140625" style="3"/>
    <col min="3114" max="3114" width="12" style="3" customWidth="1"/>
    <col min="3115" max="3121" width="9.140625" style="3"/>
    <col min="3122" max="3122" width="12" style="3" customWidth="1"/>
    <col min="3123" max="3125" width="9.140625" style="3"/>
    <col min="3126" max="3126" width="12" style="3" customWidth="1"/>
    <col min="3127" max="3133" width="9.140625" style="3"/>
    <col min="3134" max="3134" width="12" style="3" customWidth="1"/>
    <col min="3135" max="3137" width="9.140625" style="3"/>
    <col min="3138" max="3138" width="12" style="3" customWidth="1"/>
    <col min="3139" max="3145" width="9.140625" style="3"/>
    <col min="3146" max="3146" width="12" style="3" customWidth="1"/>
    <col min="3147" max="3199" width="9.140625" style="3"/>
    <col min="3200" max="3200" width="8.5703125" style="3" bestFit="1" customWidth="1"/>
    <col min="3201" max="3201" width="89.7109375" style="3" customWidth="1"/>
    <col min="3202" max="3202" width="8" style="3" customWidth="1"/>
    <col min="3203" max="3203" width="10.5703125" style="3" customWidth="1"/>
    <col min="3204" max="3204" width="10.28515625" style="3" customWidth="1"/>
    <col min="3205" max="3205" width="12.7109375" style="3" customWidth="1"/>
    <col min="3206" max="3206" width="14.5703125" style="3" customWidth="1"/>
    <col min="3207" max="3207" width="13.85546875" style="3" customWidth="1"/>
    <col min="3208" max="3247" width="0" style="3" hidden="1" customWidth="1"/>
    <col min="3248" max="3248" width="12.140625" style="3" customWidth="1"/>
    <col min="3249" max="3249" width="12.5703125" style="3" customWidth="1"/>
    <col min="3250" max="3250" width="13.42578125" style="3" customWidth="1"/>
    <col min="3251" max="3251" width="9.140625" style="3"/>
    <col min="3252" max="3252" width="11.42578125" style="3" customWidth="1"/>
    <col min="3253" max="3253" width="10.7109375" style="3" customWidth="1"/>
    <col min="3254" max="3254" width="12.28515625" style="3" customWidth="1"/>
    <col min="3255" max="3255" width="9.140625" style="3"/>
    <col min="3256" max="3256" width="12.42578125" style="3" customWidth="1"/>
    <col min="3257" max="3257" width="14.5703125" style="3" customWidth="1"/>
    <col min="3258" max="3258" width="13.5703125" style="3" customWidth="1"/>
    <col min="3259" max="3259" width="9.140625" style="3"/>
    <col min="3260" max="3260" width="10.28515625" style="3" customWidth="1"/>
    <col min="3261" max="3261" width="10.7109375" style="3" customWidth="1"/>
    <col min="3262" max="3262" width="13" style="3" customWidth="1"/>
    <col min="3263" max="3263" width="9.140625" style="3"/>
    <col min="3264" max="3264" width="9.7109375" style="3" bestFit="1" customWidth="1"/>
    <col min="3265" max="3265" width="10.28515625" style="3" bestFit="1" customWidth="1"/>
    <col min="3266" max="3266" width="16.42578125" style="3" bestFit="1" customWidth="1"/>
    <col min="3267" max="3267" width="12.28515625" style="3" bestFit="1" customWidth="1"/>
    <col min="3268" max="3268" width="10.28515625" style="3" bestFit="1" customWidth="1"/>
    <col min="3269" max="3269" width="10.28515625" style="3" customWidth="1"/>
    <col min="3270" max="3270" width="16.42578125" style="3" bestFit="1" customWidth="1"/>
    <col min="3271" max="3271" width="12.28515625" style="3" bestFit="1" customWidth="1"/>
    <col min="3272" max="3273" width="10.28515625" style="3" bestFit="1" customWidth="1"/>
    <col min="3274" max="3274" width="13" style="3" bestFit="1" customWidth="1"/>
    <col min="3275" max="3275" width="9.140625" style="3"/>
    <col min="3276" max="3277" width="10.28515625" style="3" bestFit="1" customWidth="1"/>
    <col min="3278" max="3278" width="12.7109375" style="3" bestFit="1" customWidth="1"/>
    <col min="3279" max="3279" width="9.140625" style="3"/>
    <col min="3280" max="3280" width="10.5703125" style="3" bestFit="1" customWidth="1"/>
    <col min="3281" max="3281" width="10.28515625" style="3" bestFit="1" customWidth="1"/>
    <col min="3282" max="3282" width="13" style="3" bestFit="1" customWidth="1"/>
    <col min="3283" max="3283" width="9.140625" style="3"/>
    <col min="3284" max="3284" width="10.5703125" style="3" bestFit="1" customWidth="1"/>
    <col min="3285" max="3285" width="10.28515625" style="3" bestFit="1" customWidth="1"/>
    <col min="3286" max="3286" width="13" style="3" bestFit="1" customWidth="1"/>
    <col min="3287" max="3288" width="9.140625" style="3"/>
    <col min="3289" max="3289" width="10.28515625" style="3" bestFit="1" customWidth="1"/>
    <col min="3290" max="3290" width="12" style="3" bestFit="1" customWidth="1"/>
    <col min="3291" max="3291" width="9.140625" style="3"/>
    <col min="3292" max="3293" width="10.28515625" style="3" bestFit="1" customWidth="1"/>
    <col min="3294" max="3294" width="13" style="3" bestFit="1" customWidth="1"/>
    <col min="3295" max="3296" width="9.140625" style="3"/>
    <col min="3297" max="3297" width="10.28515625" style="3" bestFit="1" customWidth="1"/>
    <col min="3298" max="3298" width="13" style="3" bestFit="1" customWidth="1"/>
    <col min="3299" max="3300" width="9.140625" style="3"/>
    <col min="3301" max="3301" width="10.28515625" style="3" bestFit="1" customWidth="1"/>
    <col min="3302" max="3305" width="9.140625" style="3"/>
    <col min="3306" max="3306" width="13" style="3" bestFit="1" customWidth="1"/>
    <col min="3307" max="3309" width="9.140625" style="3"/>
    <col min="3310" max="3310" width="12" style="3" customWidth="1"/>
    <col min="3311" max="3317" width="9.140625" style="3"/>
    <col min="3318" max="3318" width="12" style="3" customWidth="1"/>
    <col min="3319" max="3321" width="9.140625" style="3"/>
    <col min="3322" max="3322" width="12" style="3" customWidth="1"/>
    <col min="3323" max="3329" width="9.140625" style="3"/>
    <col min="3330" max="3330" width="12" style="3" customWidth="1"/>
    <col min="3331" max="3333" width="9.140625" style="3"/>
    <col min="3334" max="3334" width="12" style="3" customWidth="1"/>
    <col min="3335" max="3341" width="9.140625" style="3"/>
    <col min="3342" max="3342" width="12" style="3" customWidth="1"/>
    <col min="3343" max="3345" width="9.140625" style="3"/>
    <col min="3346" max="3346" width="12" style="3" customWidth="1"/>
    <col min="3347" max="3353" width="9.140625" style="3"/>
    <col min="3354" max="3354" width="12" style="3" customWidth="1"/>
    <col min="3355" max="3357" width="9.140625" style="3"/>
    <col min="3358" max="3358" width="12" style="3" customWidth="1"/>
    <col min="3359" max="3365" width="9.140625" style="3"/>
    <col min="3366" max="3366" width="12" style="3" customWidth="1"/>
    <col min="3367" max="3369" width="9.140625" style="3"/>
    <col min="3370" max="3370" width="12" style="3" customWidth="1"/>
    <col min="3371" max="3377" width="9.140625" style="3"/>
    <col min="3378" max="3378" width="12" style="3" customWidth="1"/>
    <col min="3379" max="3381" width="9.140625" style="3"/>
    <col min="3382" max="3382" width="12" style="3" customWidth="1"/>
    <col min="3383" max="3389" width="9.140625" style="3"/>
    <col min="3390" max="3390" width="12" style="3" customWidth="1"/>
    <col min="3391" max="3393" width="9.140625" style="3"/>
    <col min="3394" max="3394" width="12" style="3" customWidth="1"/>
    <col min="3395" max="3401" width="9.140625" style="3"/>
    <col min="3402" max="3402" width="12" style="3" customWidth="1"/>
    <col min="3403" max="3455" width="9.140625" style="3"/>
    <col min="3456" max="3456" width="8.5703125" style="3" bestFit="1" customWidth="1"/>
    <col min="3457" max="3457" width="89.7109375" style="3" customWidth="1"/>
    <col min="3458" max="3458" width="8" style="3" customWidth="1"/>
    <col min="3459" max="3459" width="10.5703125" style="3" customWidth="1"/>
    <col min="3460" max="3460" width="10.28515625" style="3" customWidth="1"/>
    <col min="3461" max="3461" width="12.7109375" style="3" customWidth="1"/>
    <col min="3462" max="3462" width="14.5703125" style="3" customWidth="1"/>
    <col min="3463" max="3463" width="13.85546875" style="3" customWidth="1"/>
    <col min="3464" max="3503" width="0" style="3" hidden="1" customWidth="1"/>
    <col min="3504" max="3504" width="12.140625" style="3" customWidth="1"/>
    <col min="3505" max="3505" width="12.5703125" style="3" customWidth="1"/>
    <col min="3506" max="3506" width="13.42578125" style="3" customWidth="1"/>
    <col min="3507" max="3507" width="9.140625" style="3"/>
    <col min="3508" max="3508" width="11.42578125" style="3" customWidth="1"/>
    <col min="3509" max="3509" width="10.7109375" style="3" customWidth="1"/>
    <col min="3510" max="3510" width="12.28515625" style="3" customWidth="1"/>
    <col min="3511" max="3511" width="9.140625" style="3"/>
    <col min="3512" max="3512" width="12.42578125" style="3" customWidth="1"/>
    <col min="3513" max="3513" width="14.5703125" style="3" customWidth="1"/>
    <col min="3514" max="3514" width="13.5703125" style="3" customWidth="1"/>
    <col min="3515" max="3515" width="9.140625" style="3"/>
    <col min="3516" max="3516" width="10.28515625" style="3" customWidth="1"/>
    <col min="3517" max="3517" width="10.7109375" style="3" customWidth="1"/>
    <col min="3518" max="3518" width="13" style="3" customWidth="1"/>
    <col min="3519" max="3519" width="9.140625" style="3"/>
    <col min="3520" max="3520" width="9.7109375" style="3" bestFit="1" customWidth="1"/>
    <col min="3521" max="3521" width="10.28515625" style="3" bestFit="1" customWidth="1"/>
    <col min="3522" max="3522" width="16.42578125" style="3" bestFit="1" customWidth="1"/>
    <col min="3523" max="3523" width="12.28515625" style="3" bestFit="1" customWidth="1"/>
    <col min="3524" max="3524" width="10.28515625" style="3" bestFit="1" customWidth="1"/>
    <col min="3525" max="3525" width="10.28515625" style="3" customWidth="1"/>
    <col min="3526" max="3526" width="16.42578125" style="3" bestFit="1" customWidth="1"/>
    <col min="3527" max="3527" width="12.28515625" style="3" bestFit="1" customWidth="1"/>
    <col min="3528" max="3529" width="10.28515625" style="3" bestFit="1" customWidth="1"/>
    <col min="3530" max="3530" width="13" style="3" bestFit="1" customWidth="1"/>
    <col min="3531" max="3531" width="9.140625" style="3"/>
    <col min="3532" max="3533" width="10.28515625" style="3" bestFit="1" customWidth="1"/>
    <col min="3534" max="3534" width="12.7109375" style="3" bestFit="1" customWidth="1"/>
    <col min="3535" max="3535" width="9.140625" style="3"/>
    <col min="3536" max="3536" width="10.5703125" style="3" bestFit="1" customWidth="1"/>
    <col min="3537" max="3537" width="10.28515625" style="3" bestFit="1" customWidth="1"/>
    <col min="3538" max="3538" width="13" style="3" bestFit="1" customWidth="1"/>
    <col min="3539" max="3539" width="9.140625" style="3"/>
    <col min="3540" max="3540" width="10.5703125" style="3" bestFit="1" customWidth="1"/>
    <col min="3541" max="3541" width="10.28515625" style="3" bestFit="1" customWidth="1"/>
    <col min="3542" max="3542" width="13" style="3" bestFit="1" customWidth="1"/>
    <col min="3543" max="3544" width="9.140625" style="3"/>
    <col min="3545" max="3545" width="10.28515625" style="3" bestFit="1" customWidth="1"/>
    <col min="3546" max="3546" width="12" style="3" bestFit="1" customWidth="1"/>
    <col min="3547" max="3547" width="9.140625" style="3"/>
    <col min="3548" max="3549" width="10.28515625" style="3" bestFit="1" customWidth="1"/>
    <col min="3550" max="3550" width="13" style="3" bestFit="1" customWidth="1"/>
    <col min="3551" max="3552" width="9.140625" style="3"/>
    <col min="3553" max="3553" width="10.28515625" style="3" bestFit="1" customWidth="1"/>
    <col min="3554" max="3554" width="13" style="3" bestFit="1" customWidth="1"/>
    <col min="3555" max="3556" width="9.140625" style="3"/>
    <col min="3557" max="3557" width="10.28515625" style="3" bestFit="1" customWidth="1"/>
    <col min="3558" max="3561" width="9.140625" style="3"/>
    <col min="3562" max="3562" width="13" style="3" bestFit="1" customWidth="1"/>
    <col min="3563" max="3565" width="9.140625" style="3"/>
    <col min="3566" max="3566" width="12" style="3" customWidth="1"/>
    <col min="3567" max="3573" width="9.140625" style="3"/>
    <col min="3574" max="3574" width="12" style="3" customWidth="1"/>
    <col min="3575" max="3577" width="9.140625" style="3"/>
    <col min="3578" max="3578" width="12" style="3" customWidth="1"/>
    <col min="3579" max="3585" width="9.140625" style="3"/>
    <col min="3586" max="3586" width="12" style="3" customWidth="1"/>
    <col min="3587" max="3589" width="9.140625" style="3"/>
    <col min="3590" max="3590" width="12" style="3" customWidth="1"/>
    <col min="3591" max="3597" width="9.140625" style="3"/>
    <col min="3598" max="3598" width="12" style="3" customWidth="1"/>
    <col min="3599" max="3601" width="9.140625" style="3"/>
    <col min="3602" max="3602" width="12" style="3" customWidth="1"/>
    <col min="3603" max="3609" width="9.140625" style="3"/>
    <col min="3610" max="3610" width="12" style="3" customWidth="1"/>
    <col min="3611" max="3613" width="9.140625" style="3"/>
    <col min="3614" max="3614" width="12" style="3" customWidth="1"/>
    <col min="3615" max="3621" width="9.140625" style="3"/>
    <col min="3622" max="3622" width="12" style="3" customWidth="1"/>
    <col min="3623" max="3625" width="9.140625" style="3"/>
    <col min="3626" max="3626" width="12" style="3" customWidth="1"/>
    <col min="3627" max="3633" width="9.140625" style="3"/>
    <col min="3634" max="3634" width="12" style="3" customWidth="1"/>
    <col min="3635" max="3637" width="9.140625" style="3"/>
    <col min="3638" max="3638" width="12" style="3" customWidth="1"/>
    <col min="3639" max="3645" width="9.140625" style="3"/>
    <col min="3646" max="3646" width="12" style="3" customWidth="1"/>
    <col min="3647" max="3649" width="9.140625" style="3"/>
    <col min="3650" max="3650" width="12" style="3" customWidth="1"/>
    <col min="3651" max="3657" width="9.140625" style="3"/>
    <col min="3658" max="3658" width="12" style="3" customWidth="1"/>
    <col min="3659" max="3711" width="9.140625" style="3"/>
    <col min="3712" max="3712" width="8.5703125" style="3" bestFit="1" customWidth="1"/>
    <col min="3713" max="3713" width="89.7109375" style="3" customWidth="1"/>
    <col min="3714" max="3714" width="8" style="3" customWidth="1"/>
    <col min="3715" max="3715" width="10.5703125" style="3" customWidth="1"/>
    <col min="3716" max="3716" width="10.28515625" style="3" customWidth="1"/>
    <col min="3717" max="3717" width="12.7109375" style="3" customWidth="1"/>
    <col min="3718" max="3718" width="14.5703125" style="3" customWidth="1"/>
    <col min="3719" max="3719" width="13.85546875" style="3" customWidth="1"/>
    <col min="3720" max="3759" width="0" style="3" hidden="1" customWidth="1"/>
    <col min="3760" max="3760" width="12.140625" style="3" customWidth="1"/>
    <col min="3761" max="3761" width="12.5703125" style="3" customWidth="1"/>
    <col min="3762" max="3762" width="13.42578125" style="3" customWidth="1"/>
    <col min="3763" max="3763" width="9.140625" style="3"/>
    <col min="3764" max="3764" width="11.42578125" style="3" customWidth="1"/>
    <col min="3765" max="3765" width="10.7109375" style="3" customWidth="1"/>
    <col min="3766" max="3766" width="12.28515625" style="3" customWidth="1"/>
    <col min="3767" max="3767" width="9.140625" style="3"/>
    <col min="3768" max="3768" width="12.42578125" style="3" customWidth="1"/>
    <col min="3769" max="3769" width="14.5703125" style="3" customWidth="1"/>
    <col min="3770" max="3770" width="13.5703125" style="3" customWidth="1"/>
    <col min="3771" max="3771" width="9.140625" style="3"/>
    <col min="3772" max="3772" width="10.28515625" style="3" customWidth="1"/>
    <col min="3773" max="3773" width="10.7109375" style="3" customWidth="1"/>
    <col min="3774" max="3774" width="13" style="3" customWidth="1"/>
    <col min="3775" max="3775" width="9.140625" style="3"/>
    <col min="3776" max="3776" width="9.7109375" style="3" bestFit="1" customWidth="1"/>
    <col min="3777" max="3777" width="10.28515625" style="3" bestFit="1" customWidth="1"/>
    <col min="3778" max="3778" width="16.42578125" style="3" bestFit="1" customWidth="1"/>
    <col min="3779" max="3779" width="12.28515625" style="3" bestFit="1" customWidth="1"/>
    <col min="3780" max="3780" width="10.28515625" style="3" bestFit="1" customWidth="1"/>
    <col min="3781" max="3781" width="10.28515625" style="3" customWidth="1"/>
    <col min="3782" max="3782" width="16.42578125" style="3" bestFit="1" customWidth="1"/>
    <col min="3783" max="3783" width="12.28515625" style="3" bestFit="1" customWidth="1"/>
    <col min="3784" max="3785" width="10.28515625" style="3" bestFit="1" customWidth="1"/>
    <col min="3786" max="3786" width="13" style="3" bestFit="1" customWidth="1"/>
    <col min="3787" max="3787" width="9.140625" style="3"/>
    <col min="3788" max="3789" width="10.28515625" style="3" bestFit="1" customWidth="1"/>
    <col min="3790" max="3790" width="12.7109375" style="3" bestFit="1" customWidth="1"/>
    <col min="3791" max="3791" width="9.140625" style="3"/>
    <col min="3792" max="3792" width="10.5703125" style="3" bestFit="1" customWidth="1"/>
    <col min="3793" max="3793" width="10.28515625" style="3" bestFit="1" customWidth="1"/>
    <col min="3794" max="3794" width="13" style="3" bestFit="1" customWidth="1"/>
    <col min="3795" max="3795" width="9.140625" style="3"/>
    <col min="3796" max="3796" width="10.5703125" style="3" bestFit="1" customWidth="1"/>
    <col min="3797" max="3797" width="10.28515625" style="3" bestFit="1" customWidth="1"/>
    <col min="3798" max="3798" width="13" style="3" bestFit="1" customWidth="1"/>
    <col min="3799" max="3800" width="9.140625" style="3"/>
    <col min="3801" max="3801" width="10.28515625" style="3" bestFit="1" customWidth="1"/>
    <col min="3802" max="3802" width="12" style="3" bestFit="1" customWidth="1"/>
    <col min="3803" max="3803" width="9.140625" style="3"/>
    <col min="3804" max="3805" width="10.28515625" style="3" bestFit="1" customWidth="1"/>
    <col min="3806" max="3806" width="13" style="3" bestFit="1" customWidth="1"/>
    <col min="3807" max="3808" width="9.140625" style="3"/>
    <col min="3809" max="3809" width="10.28515625" style="3" bestFit="1" customWidth="1"/>
    <col min="3810" max="3810" width="13" style="3" bestFit="1" customWidth="1"/>
    <col min="3811" max="3812" width="9.140625" style="3"/>
    <col min="3813" max="3813" width="10.28515625" style="3" bestFit="1" customWidth="1"/>
    <col min="3814" max="3817" width="9.140625" style="3"/>
    <col min="3818" max="3818" width="13" style="3" bestFit="1" customWidth="1"/>
    <col min="3819" max="3821" width="9.140625" style="3"/>
    <col min="3822" max="3822" width="12" style="3" customWidth="1"/>
    <col min="3823" max="3829" width="9.140625" style="3"/>
    <col min="3830" max="3830" width="12" style="3" customWidth="1"/>
    <col min="3831" max="3833" width="9.140625" style="3"/>
    <col min="3834" max="3834" width="12" style="3" customWidth="1"/>
    <col min="3835" max="3841" width="9.140625" style="3"/>
    <col min="3842" max="3842" width="12" style="3" customWidth="1"/>
    <col min="3843" max="3845" width="9.140625" style="3"/>
    <col min="3846" max="3846" width="12" style="3" customWidth="1"/>
    <col min="3847" max="3853" width="9.140625" style="3"/>
    <col min="3854" max="3854" width="12" style="3" customWidth="1"/>
    <col min="3855" max="3857" width="9.140625" style="3"/>
    <col min="3858" max="3858" width="12" style="3" customWidth="1"/>
    <col min="3859" max="3865" width="9.140625" style="3"/>
    <col min="3866" max="3866" width="12" style="3" customWidth="1"/>
    <col min="3867" max="3869" width="9.140625" style="3"/>
    <col min="3870" max="3870" width="12" style="3" customWidth="1"/>
    <col min="3871" max="3877" width="9.140625" style="3"/>
    <col min="3878" max="3878" width="12" style="3" customWidth="1"/>
    <col min="3879" max="3881" width="9.140625" style="3"/>
    <col min="3882" max="3882" width="12" style="3" customWidth="1"/>
    <col min="3883" max="3889" width="9.140625" style="3"/>
    <col min="3890" max="3890" width="12" style="3" customWidth="1"/>
    <col min="3891" max="3893" width="9.140625" style="3"/>
    <col min="3894" max="3894" width="12" style="3" customWidth="1"/>
    <col min="3895" max="3901" width="9.140625" style="3"/>
    <col min="3902" max="3902" width="12" style="3" customWidth="1"/>
    <col min="3903" max="3905" width="9.140625" style="3"/>
    <col min="3906" max="3906" width="12" style="3" customWidth="1"/>
    <col min="3907" max="3913" width="9.140625" style="3"/>
    <col min="3914" max="3914" width="12" style="3" customWidth="1"/>
    <col min="3915" max="3967" width="9.140625" style="3"/>
    <col min="3968" max="3968" width="8.5703125" style="3" bestFit="1" customWidth="1"/>
    <col min="3969" max="3969" width="89.7109375" style="3" customWidth="1"/>
    <col min="3970" max="3970" width="8" style="3" customWidth="1"/>
    <col min="3971" max="3971" width="10.5703125" style="3" customWidth="1"/>
    <col min="3972" max="3972" width="10.28515625" style="3" customWidth="1"/>
    <col min="3973" max="3973" width="12.7109375" style="3" customWidth="1"/>
    <col min="3974" max="3974" width="14.5703125" style="3" customWidth="1"/>
    <col min="3975" max="3975" width="13.85546875" style="3" customWidth="1"/>
    <col min="3976" max="4015" width="0" style="3" hidden="1" customWidth="1"/>
    <col min="4016" max="4016" width="12.140625" style="3" customWidth="1"/>
    <col min="4017" max="4017" width="12.5703125" style="3" customWidth="1"/>
    <col min="4018" max="4018" width="13.42578125" style="3" customWidth="1"/>
    <col min="4019" max="4019" width="9.140625" style="3"/>
    <col min="4020" max="4020" width="11.42578125" style="3" customWidth="1"/>
    <col min="4021" max="4021" width="10.7109375" style="3" customWidth="1"/>
    <col min="4022" max="4022" width="12.28515625" style="3" customWidth="1"/>
    <col min="4023" max="4023" width="9.140625" style="3"/>
    <col min="4024" max="4024" width="12.42578125" style="3" customWidth="1"/>
    <col min="4025" max="4025" width="14.5703125" style="3" customWidth="1"/>
    <col min="4026" max="4026" width="13.5703125" style="3" customWidth="1"/>
    <col min="4027" max="4027" width="9.140625" style="3"/>
    <col min="4028" max="4028" width="10.28515625" style="3" customWidth="1"/>
    <col min="4029" max="4029" width="10.7109375" style="3" customWidth="1"/>
    <col min="4030" max="4030" width="13" style="3" customWidth="1"/>
    <col min="4031" max="4031" width="9.140625" style="3"/>
    <col min="4032" max="4032" width="9.7109375" style="3" bestFit="1" customWidth="1"/>
    <col min="4033" max="4033" width="10.28515625" style="3" bestFit="1" customWidth="1"/>
    <col min="4034" max="4034" width="16.42578125" style="3" bestFit="1" customWidth="1"/>
    <col min="4035" max="4035" width="12.28515625" style="3" bestFit="1" customWidth="1"/>
    <col min="4036" max="4036" width="10.28515625" style="3" bestFit="1" customWidth="1"/>
    <col min="4037" max="4037" width="10.28515625" style="3" customWidth="1"/>
    <col min="4038" max="4038" width="16.42578125" style="3" bestFit="1" customWidth="1"/>
    <col min="4039" max="4039" width="12.28515625" style="3" bestFit="1" customWidth="1"/>
    <col min="4040" max="4041" width="10.28515625" style="3" bestFit="1" customWidth="1"/>
    <col min="4042" max="4042" width="13" style="3" bestFit="1" customWidth="1"/>
    <col min="4043" max="4043" width="9.140625" style="3"/>
    <col min="4044" max="4045" width="10.28515625" style="3" bestFit="1" customWidth="1"/>
    <col min="4046" max="4046" width="12.7109375" style="3" bestFit="1" customWidth="1"/>
    <col min="4047" max="4047" width="9.140625" style="3"/>
    <col min="4048" max="4048" width="10.5703125" style="3" bestFit="1" customWidth="1"/>
    <col min="4049" max="4049" width="10.28515625" style="3" bestFit="1" customWidth="1"/>
    <col min="4050" max="4050" width="13" style="3" bestFit="1" customWidth="1"/>
    <col min="4051" max="4051" width="9.140625" style="3"/>
    <col min="4052" max="4052" width="10.5703125" style="3" bestFit="1" customWidth="1"/>
    <col min="4053" max="4053" width="10.28515625" style="3" bestFit="1" customWidth="1"/>
    <col min="4054" max="4054" width="13" style="3" bestFit="1" customWidth="1"/>
    <col min="4055" max="4056" width="9.140625" style="3"/>
    <col min="4057" max="4057" width="10.28515625" style="3" bestFit="1" customWidth="1"/>
    <col min="4058" max="4058" width="12" style="3" bestFit="1" customWidth="1"/>
    <col min="4059" max="4059" width="9.140625" style="3"/>
    <col min="4060" max="4061" width="10.28515625" style="3" bestFit="1" customWidth="1"/>
    <col min="4062" max="4062" width="13" style="3" bestFit="1" customWidth="1"/>
    <col min="4063" max="4064" width="9.140625" style="3"/>
    <col min="4065" max="4065" width="10.28515625" style="3" bestFit="1" customWidth="1"/>
    <col min="4066" max="4066" width="13" style="3" bestFit="1" customWidth="1"/>
    <col min="4067" max="4068" width="9.140625" style="3"/>
    <col min="4069" max="4069" width="10.28515625" style="3" bestFit="1" customWidth="1"/>
    <col min="4070" max="4073" width="9.140625" style="3"/>
    <col min="4074" max="4074" width="13" style="3" bestFit="1" customWidth="1"/>
    <col min="4075" max="4077" width="9.140625" style="3"/>
    <col min="4078" max="4078" width="12" style="3" customWidth="1"/>
    <col min="4079" max="4085" width="9.140625" style="3"/>
    <col min="4086" max="4086" width="12" style="3" customWidth="1"/>
    <col min="4087" max="4089" width="9.140625" style="3"/>
    <col min="4090" max="4090" width="12" style="3" customWidth="1"/>
    <col min="4091" max="4097" width="9.140625" style="3"/>
    <col min="4098" max="4098" width="12" style="3" customWidth="1"/>
    <col min="4099" max="4101" width="9.140625" style="3"/>
    <col min="4102" max="4102" width="12" style="3" customWidth="1"/>
    <col min="4103" max="4109" width="9.140625" style="3"/>
    <col min="4110" max="4110" width="12" style="3" customWidth="1"/>
    <col min="4111" max="4113" width="9.140625" style="3"/>
    <col min="4114" max="4114" width="12" style="3" customWidth="1"/>
    <col min="4115" max="4121" width="9.140625" style="3"/>
    <col min="4122" max="4122" width="12" style="3" customWidth="1"/>
    <col min="4123" max="4125" width="9.140625" style="3"/>
    <col min="4126" max="4126" width="12" style="3" customWidth="1"/>
    <col min="4127" max="4133" width="9.140625" style="3"/>
    <col min="4134" max="4134" width="12" style="3" customWidth="1"/>
    <col min="4135" max="4137" width="9.140625" style="3"/>
    <col min="4138" max="4138" width="12" style="3" customWidth="1"/>
    <col min="4139" max="4145" width="9.140625" style="3"/>
    <col min="4146" max="4146" width="12" style="3" customWidth="1"/>
    <col min="4147" max="4149" width="9.140625" style="3"/>
    <col min="4150" max="4150" width="12" style="3" customWidth="1"/>
    <col min="4151" max="4157" width="9.140625" style="3"/>
    <col min="4158" max="4158" width="12" style="3" customWidth="1"/>
    <col min="4159" max="4161" width="9.140625" style="3"/>
    <col min="4162" max="4162" width="12" style="3" customWidth="1"/>
    <col min="4163" max="4169" width="9.140625" style="3"/>
    <col min="4170" max="4170" width="12" style="3" customWidth="1"/>
    <col min="4171" max="4223" width="9.140625" style="3"/>
    <col min="4224" max="4224" width="8.5703125" style="3" bestFit="1" customWidth="1"/>
    <col min="4225" max="4225" width="89.7109375" style="3" customWidth="1"/>
    <col min="4226" max="4226" width="8" style="3" customWidth="1"/>
    <col min="4227" max="4227" width="10.5703125" style="3" customWidth="1"/>
    <col min="4228" max="4228" width="10.28515625" style="3" customWidth="1"/>
    <col min="4229" max="4229" width="12.7109375" style="3" customWidth="1"/>
    <col min="4230" max="4230" width="14.5703125" style="3" customWidth="1"/>
    <col min="4231" max="4231" width="13.85546875" style="3" customWidth="1"/>
    <col min="4232" max="4271" width="0" style="3" hidden="1" customWidth="1"/>
    <col min="4272" max="4272" width="12.140625" style="3" customWidth="1"/>
    <col min="4273" max="4273" width="12.5703125" style="3" customWidth="1"/>
    <col min="4274" max="4274" width="13.42578125" style="3" customWidth="1"/>
    <col min="4275" max="4275" width="9.140625" style="3"/>
    <col min="4276" max="4276" width="11.42578125" style="3" customWidth="1"/>
    <col min="4277" max="4277" width="10.7109375" style="3" customWidth="1"/>
    <col min="4278" max="4278" width="12.28515625" style="3" customWidth="1"/>
    <col min="4279" max="4279" width="9.140625" style="3"/>
    <col min="4280" max="4280" width="12.42578125" style="3" customWidth="1"/>
    <col min="4281" max="4281" width="14.5703125" style="3" customWidth="1"/>
    <col min="4282" max="4282" width="13.5703125" style="3" customWidth="1"/>
    <col min="4283" max="4283" width="9.140625" style="3"/>
    <col min="4284" max="4284" width="10.28515625" style="3" customWidth="1"/>
    <col min="4285" max="4285" width="10.7109375" style="3" customWidth="1"/>
    <col min="4286" max="4286" width="13" style="3" customWidth="1"/>
    <col min="4287" max="4287" width="9.140625" style="3"/>
    <col min="4288" max="4288" width="9.7109375" style="3" bestFit="1" customWidth="1"/>
    <col min="4289" max="4289" width="10.28515625" style="3" bestFit="1" customWidth="1"/>
    <col min="4290" max="4290" width="16.42578125" style="3" bestFit="1" customWidth="1"/>
    <col min="4291" max="4291" width="12.28515625" style="3" bestFit="1" customWidth="1"/>
    <col min="4292" max="4292" width="10.28515625" style="3" bestFit="1" customWidth="1"/>
    <col min="4293" max="4293" width="10.28515625" style="3" customWidth="1"/>
    <col min="4294" max="4294" width="16.42578125" style="3" bestFit="1" customWidth="1"/>
    <col min="4295" max="4295" width="12.28515625" style="3" bestFit="1" customWidth="1"/>
    <col min="4296" max="4297" width="10.28515625" style="3" bestFit="1" customWidth="1"/>
    <col min="4298" max="4298" width="13" style="3" bestFit="1" customWidth="1"/>
    <col min="4299" max="4299" width="9.140625" style="3"/>
    <col min="4300" max="4301" width="10.28515625" style="3" bestFit="1" customWidth="1"/>
    <col min="4302" max="4302" width="12.7109375" style="3" bestFit="1" customWidth="1"/>
    <col min="4303" max="4303" width="9.140625" style="3"/>
    <col min="4304" max="4304" width="10.5703125" style="3" bestFit="1" customWidth="1"/>
    <col min="4305" max="4305" width="10.28515625" style="3" bestFit="1" customWidth="1"/>
    <col min="4306" max="4306" width="13" style="3" bestFit="1" customWidth="1"/>
    <col min="4307" max="4307" width="9.140625" style="3"/>
    <col min="4308" max="4308" width="10.5703125" style="3" bestFit="1" customWidth="1"/>
    <col min="4309" max="4309" width="10.28515625" style="3" bestFit="1" customWidth="1"/>
    <col min="4310" max="4310" width="13" style="3" bestFit="1" customWidth="1"/>
    <col min="4311" max="4312" width="9.140625" style="3"/>
    <col min="4313" max="4313" width="10.28515625" style="3" bestFit="1" customWidth="1"/>
    <col min="4314" max="4314" width="12" style="3" bestFit="1" customWidth="1"/>
    <col min="4315" max="4315" width="9.140625" style="3"/>
    <col min="4316" max="4317" width="10.28515625" style="3" bestFit="1" customWidth="1"/>
    <col min="4318" max="4318" width="13" style="3" bestFit="1" customWidth="1"/>
    <col min="4319" max="4320" width="9.140625" style="3"/>
    <col min="4321" max="4321" width="10.28515625" style="3" bestFit="1" customWidth="1"/>
    <col min="4322" max="4322" width="13" style="3" bestFit="1" customWidth="1"/>
    <col min="4323" max="4324" width="9.140625" style="3"/>
    <col min="4325" max="4325" width="10.28515625" style="3" bestFit="1" customWidth="1"/>
    <col min="4326" max="4329" width="9.140625" style="3"/>
    <col min="4330" max="4330" width="13" style="3" bestFit="1" customWidth="1"/>
    <col min="4331" max="4333" width="9.140625" style="3"/>
    <col min="4334" max="4334" width="12" style="3" customWidth="1"/>
    <col min="4335" max="4341" width="9.140625" style="3"/>
    <col min="4342" max="4342" width="12" style="3" customWidth="1"/>
    <col min="4343" max="4345" width="9.140625" style="3"/>
    <col min="4346" max="4346" width="12" style="3" customWidth="1"/>
    <col min="4347" max="4353" width="9.140625" style="3"/>
    <col min="4354" max="4354" width="12" style="3" customWidth="1"/>
    <col min="4355" max="4357" width="9.140625" style="3"/>
    <col min="4358" max="4358" width="12" style="3" customWidth="1"/>
    <col min="4359" max="4365" width="9.140625" style="3"/>
    <col min="4366" max="4366" width="12" style="3" customWidth="1"/>
    <col min="4367" max="4369" width="9.140625" style="3"/>
    <col min="4370" max="4370" width="12" style="3" customWidth="1"/>
    <col min="4371" max="4377" width="9.140625" style="3"/>
    <col min="4378" max="4378" width="12" style="3" customWidth="1"/>
    <col min="4379" max="4381" width="9.140625" style="3"/>
    <col min="4382" max="4382" width="12" style="3" customWidth="1"/>
    <col min="4383" max="4389" width="9.140625" style="3"/>
    <col min="4390" max="4390" width="12" style="3" customWidth="1"/>
    <col min="4391" max="4393" width="9.140625" style="3"/>
    <col min="4394" max="4394" width="12" style="3" customWidth="1"/>
    <col min="4395" max="4401" width="9.140625" style="3"/>
    <col min="4402" max="4402" width="12" style="3" customWidth="1"/>
    <col min="4403" max="4405" width="9.140625" style="3"/>
    <col min="4406" max="4406" width="12" style="3" customWidth="1"/>
    <col min="4407" max="4413" width="9.140625" style="3"/>
    <col min="4414" max="4414" width="12" style="3" customWidth="1"/>
    <col min="4415" max="4417" width="9.140625" style="3"/>
    <col min="4418" max="4418" width="12" style="3" customWidth="1"/>
    <col min="4419" max="4425" width="9.140625" style="3"/>
    <col min="4426" max="4426" width="12" style="3" customWidth="1"/>
    <col min="4427" max="4479" width="9.140625" style="3"/>
    <col min="4480" max="4480" width="8.5703125" style="3" bestFit="1" customWidth="1"/>
    <col min="4481" max="4481" width="89.7109375" style="3" customWidth="1"/>
    <col min="4482" max="4482" width="8" style="3" customWidth="1"/>
    <col min="4483" max="4483" width="10.5703125" style="3" customWidth="1"/>
    <col min="4484" max="4484" width="10.28515625" style="3" customWidth="1"/>
    <col min="4485" max="4485" width="12.7109375" style="3" customWidth="1"/>
    <col min="4486" max="4486" width="14.5703125" style="3" customWidth="1"/>
    <col min="4487" max="4487" width="13.85546875" style="3" customWidth="1"/>
    <col min="4488" max="4527" width="0" style="3" hidden="1" customWidth="1"/>
    <col min="4528" max="4528" width="12.140625" style="3" customWidth="1"/>
    <col min="4529" max="4529" width="12.5703125" style="3" customWidth="1"/>
    <col min="4530" max="4530" width="13.42578125" style="3" customWidth="1"/>
    <col min="4531" max="4531" width="9.140625" style="3"/>
    <col min="4532" max="4532" width="11.42578125" style="3" customWidth="1"/>
    <col min="4533" max="4533" width="10.7109375" style="3" customWidth="1"/>
    <col min="4534" max="4534" width="12.28515625" style="3" customWidth="1"/>
    <col min="4535" max="4535" width="9.140625" style="3"/>
    <col min="4536" max="4536" width="12.42578125" style="3" customWidth="1"/>
    <col min="4537" max="4537" width="14.5703125" style="3" customWidth="1"/>
    <col min="4538" max="4538" width="13.5703125" style="3" customWidth="1"/>
    <col min="4539" max="4539" width="9.140625" style="3"/>
    <col min="4540" max="4540" width="10.28515625" style="3" customWidth="1"/>
    <col min="4541" max="4541" width="10.7109375" style="3" customWidth="1"/>
    <col min="4542" max="4542" width="13" style="3" customWidth="1"/>
    <col min="4543" max="4543" width="9.140625" style="3"/>
    <col min="4544" max="4544" width="9.7109375" style="3" bestFit="1" customWidth="1"/>
    <col min="4545" max="4545" width="10.28515625" style="3" bestFit="1" customWidth="1"/>
    <col min="4546" max="4546" width="16.42578125" style="3" bestFit="1" customWidth="1"/>
    <col min="4547" max="4547" width="12.28515625" style="3" bestFit="1" customWidth="1"/>
    <col min="4548" max="4548" width="10.28515625" style="3" bestFit="1" customWidth="1"/>
    <col min="4549" max="4549" width="10.28515625" style="3" customWidth="1"/>
    <col min="4550" max="4550" width="16.42578125" style="3" bestFit="1" customWidth="1"/>
    <col min="4551" max="4551" width="12.28515625" style="3" bestFit="1" customWidth="1"/>
    <col min="4552" max="4553" width="10.28515625" style="3" bestFit="1" customWidth="1"/>
    <col min="4554" max="4554" width="13" style="3" bestFit="1" customWidth="1"/>
    <col min="4555" max="4555" width="9.140625" style="3"/>
    <col min="4556" max="4557" width="10.28515625" style="3" bestFit="1" customWidth="1"/>
    <col min="4558" max="4558" width="12.7109375" style="3" bestFit="1" customWidth="1"/>
    <col min="4559" max="4559" width="9.140625" style="3"/>
    <col min="4560" max="4560" width="10.5703125" style="3" bestFit="1" customWidth="1"/>
    <col min="4561" max="4561" width="10.28515625" style="3" bestFit="1" customWidth="1"/>
    <col min="4562" max="4562" width="13" style="3" bestFit="1" customWidth="1"/>
    <col min="4563" max="4563" width="9.140625" style="3"/>
    <col min="4564" max="4564" width="10.5703125" style="3" bestFit="1" customWidth="1"/>
    <col min="4565" max="4565" width="10.28515625" style="3" bestFit="1" customWidth="1"/>
    <col min="4566" max="4566" width="13" style="3" bestFit="1" customWidth="1"/>
    <col min="4567" max="4568" width="9.140625" style="3"/>
    <col min="4569" max="4569" width="10.28515625" style="3" bestFit="1" customWidth="1"/>
    <col min="4570" max="4570" width="12" style="3" bestFit="1" customWidth="1"/>
    <col min="4571" max="4571" width="9.140625" style="3"/>
    <col min="4572" max="4573" width="10.28515625" style="3" bestFit="1" customWidth="1"/>
    <col min="4574" max="4574" width="13" style="3" bestFit="1" customWidth="1"/>
    <col min="4575" max="4576" width="9.140625" style="3"/>
    <col min="4577" max="4577" width="10.28515625" style="3" bestFit="1" customWidth="1"/>
    <col min="4578" max="4578" width="13" style="3" bestFit="1" customWidth="1"/>
    <col min="4579" max="4580" width="9.140625" style="3"/>
    <col min="4581" max="4581" width="10.28515625" style="3" bestFit="1" customWidth="1"/>
    <col min="4582" max="4585" width="9.140625" style="3"/>
    <col min="4586" max="4586" width="13" style="3" bestFit="1" customWidth="1"/>
    <col min="4587" max="4589" width="9.140625" style="3"/>
    <col min="4590" max="4590" width="12" style="3" customWidth="1"/>
    <col min="4591" max="4597" width="9.140625" style="3"/>
    <col min="4598" max="4598" width="12" style="3" customWidth="1"/>
    <col min="4599" max="4601" width="9.140625" style="3"/>
    <col min="4602" max="4602" width="12" style="3" customWidth="1"/>
    <col min="4603" max="4609" width="9.140625" style="3"/>
    <col min="4610" max="4610" width="12" style="3" customWidth="1"/>
    <col min="4611" max="4613" width="9.140625" style="3"/>
    <col min="4614" max="4614" width="12" style="3" customWidth="1"/>
    <col min="4615" max="4621" width="9.140625" style="3"/>
    <col min="4622" max="4622" width="12" style="3" customWidth="1"/>
    <col min="4623" max="4625" width="9.140625" style="3"/>
    <col min="4626" max="4626" width="12" style="3" customWidth="1"/>
    <col min="4627" max="4633" width="9.140625" style="3"/>
    <col min="4634" max="4634" width="12" style="3" customWidth="1"/>
    <col min="4635" max="4637" width="9.140625" style="3"/>
    <col min="4638" max="4638" width="12" style="3" customWidth="1"/>
    <col min="4639" max="4645" width="9.140625" style="3"/>
    <col min="4646" max="4646" width="12" style="3" customWidth="1"/>
    <col min="4647" max="4649" width="9.140625" style="3"/>
    <col min="4650" max="4650" width="12" style="3" customWidth="1"/>
    <col min="4651" max="4657" width="9.140625" style="3"/>
    <col min="4658" max="4658" width="12" style="3" customWidth="1"/>
    <col min="4659" max="4661" width="9.140625" style="3"/>
    <col min="4662" max="4662" width="12" style="3" customWidth="1"/>
    <col min="4663" max="4669" width="9.140625" style="3"/>
    <col min="4670" max="4670" width="12" style="3" customWidth="1"/>
    <col min="4671" max="4673" width="9.140625" style="3"/>
    <col min="4674" max="4674" width="12" style="3" customWidth="1"/>
    <col min="4675" max="4681" width="9.140625" style="3"/>
    <col min="4682" max="4682" width="12" style="3" customWidth="1"/>
    <col min="4683" max="4735" width="9.140625" style="3"/>
    <col min="4736" max="4736" width="8.5703125" style="3" bestFit="1" customWidth="1"/>
    <col min="4737" max="4737" width="89.7109375" style="3" customWidth="1"/>
    <col min="4738" max="4738" width="8" style="3" customWidth="1"/>
    <col min="4739" max="4739" width="10.5703125" style="3" customWidth="1"/>
    <col min="4740" max="4740" width="10.28515625" style="3" customWidth="1"/>
    <col min="4741" max="4741" width="12.7109375" style="3" customWidth="1"/>
    <col min="4742" max="4742" width="14.5703125" style="3" customWidth="1"/>
    <col min="4743" max="4743" width="13.85546875" style="3" customWidth="1"/>
    <col min="4744" max="4783" width="0" style="3" hidden="1" customWidth="1"/>
    <col min="4784" max="4784" width="12.140625" style="3" customWidth="1"/>
    <col min="4785" max="4785" width="12.5703125" style="3" customWidth="1"/>
    <col min="4786" max="4786" width="13.42578125" style="3" customWidth="1"/>
    <col min="4787" max="4787" width="9.140625" style="3"/>
    <col min="4788" max="4788" width="11.42578125" style="3" customWidth="1"/>
    <col min="4789" max="4789" width="10.7109375" style="3" customWidth="1"/>
    <col min="4790" max="4790" width="12.28515625" style="3" customWidth="1"/>
    <col min="4791" max="4791" width="9.140625" style="3"/>
    <col min="4792" max="4792" width="12.42578125" style="3" customWidth="1"/>
    <col min="4793" max="4793" width="14.5703125" style="3" customWidth="1"/>
    <col min="4794" max="4794" width="13.5703125" style="3" customWidth="1"/>
    <col min="4795" max="4795" width="9.140625" style="3"/>
    <col min="4796" max="4796" width="10.28515625" style="3" customWidth="1"/>
    <col min="4797" max="4797" width="10.7109375" style="3" customWidth="1"/>
    <col min="4798" max="4798" width="13" style="3" customWidth="1"/>
    <col min="4799" max="4799" width="9.140625" style="3"/>
    <col min="4800" max="4800" width="9.7109375" style="3" bestFit="1" customWidth="1"/>
    <col min="4801" max="4801" width="10.28515625" style="3" bestFit="1" customWidth="1"/>
    <col min="4802" max="4802" width="16.42578125" style="3" bestFit="1" customWidth="1"/>
    <col min="4803" max="4803" width="12.28515625" style="3" bestFit="1" customWidth="1"/>
    <col min="4804" max="4804" width="10.28515625" style="3" bestFit="1" customWidth="1"/>
    <col min="4805" max="4805" width="10.28515625" style="3" customWidth="1"/>
    <col min="4806" max="4806" width="16.42578125" style="3" bestFit="1" customWidth="1"/>
    <col min="4807" max="4807" width="12.28515625" style="3" bestFit="1" customWidth="1"/>
    <col min="4808" max="4809" width="10.28515625" style="3" bestFit="1" customWidth="1"/>
    <col min="4810" max="4810" width="13" style="3" bestFit="1" customWidth="1"/>
    <col min="4811" max="4811" width="9.140625" style="3"/>
    <col min="4812" max="4813" width="10.28515625" style="3" bestFit="1" customWidth="1"/>
    <col min="4814" max="4814" width="12.7109375" style="3" bestFit="1" customWidth="1"/>
    <col min="4815" max="4815" width="9.140625" style="3"/>
    <col min="4816" max="4816" width="10.5703125" style="3" bestFit="1" customWidth="1"/>
    <col min="4817" max="4817" width="10.28515625" style="3" bestFit="1" customWidth="1"/>
    <col min="4818" max="4818" width="13" style="3" bestFit="1" customWidth="1"/>
    <col min="4819" max="4819" width="9.140625" style="3"/>
    <col min="4820" max="4820" width="10.5703125" style="3" bestFit="1" customWidth="1"/>
    <col min="4821" max="4821" width="10.28515625" style="3" bestFit="1" customWidth="1"/>
    <col min="4822" max="4822" width="13" style="3" bestFit="1" customWidth="1"/>
    <col min="4823" max="4824" width="9.140625" style="3"/>
    <col min="4825" max="4825" width="10.28515625" style="3" bestFit="1" customWidth="1"/>
    <col min="4826" max="4826" width="12" style="3" bestFit="1" customWidth="1"/>
    <col min="4827" max="4827" width="9.140625" style="3"/>
    <col min="4828" max="4829" width="10.28515625" style="3" bestFit="1" customWidth="1"/>
    <col min="4830" max="4830" width="13" style="3" bestFit="1" customWidth="1"/>
    <col min="4831" max="4832" width="9.140625" style="3"/>
    <col min="4833" max="4833" width="10.28515625" style="3" bestFit="1" customWidth="1"/>
    <col min="4834" max="4834" width="13" style="3" bestFit="1" customWidth="1"/>
    <col min="4835" max="4836" width="9.140625" style="3"/>
    <col min="4837" max="4837" width="10.28515625" style="3" bestFit="1" customWidth="1"/>
    <col min="4838" max="4841" width="9.140625" style="3"/>
    <col min="4842" max="4842" width="13" style="3" bestFit="1" customWidth="1"/>
    <col min="4843" max="4845" width="9.140625" style="3"/>
    <col min="4846" max="4846" width="12" style="3" customWidth="1"/>
    <col min="4847" max="4853" width="9.140625" style="3"/>
    <col min="4854" max="4854" width="12" style="3" customWidth="1"/>
    <col min="4855" max="4857" width="9.140625" style="3"/>
    <col min="4858" max="4858" width="12" style="3" customWidth="1"/>
    <col min="4859" max="4865" width="9.140625" style="3"/>
    <col min="4866" max="4866" width="12" style="3" customWidth="1"/>
    <col min="4867" max="4869" width="9.140625" style="3"/>
    <col min="4870" max="4870" width="12" style="3" customWidth="1"/>
    <col min="4871" max="4877" width="9.140625" style="3"/>
    <col min="4878" max="4878" width="12" style="3" customWidth="1"/>
    <col min="4879" max="4881" width="9.140625" style="3"/>
    <col min="4882" max="4882" width="12" style="3" customWidth="1"/>
    <col min="4883" max="4889" width="9.140625" style="3"/>
    <col min="4890" max="4890" width="12" style="3" customWidth="1"/>
    <col min="4891" max="4893" width="9.140625" style="3"/>
    <col min="4894" max="4894" width="12" style="3" customWidth="1"/>
    <col min="4895" max="4901" width="9.140625" style="3"/>
    <col min="4902" max="4902" width="12" style="3" customWidth="1"/>
    <col min="4903" max="4905" width="9.140625" style="3"/>
    <col min="4906" max="4906" width="12" style="3" customWidth="1"/>
    <col min="4907" max="4913" width="9.140625" style="3"/>
    <col min="4914" max="4914" width="12" style="3" customWidth="1"/>
    <col min="4915" max="4917" width="9.140625" style="3"/>
    <col min="4918" max="4918" width="12" style="3" customWidth="1"/>
    <col min="4919" max="4925" width="9.140625" style="3"/>
    <col min="4926" max="4926" width="12" style="3" customWidth="1"/>
    <col min="4927" max="4929" width="9.140625" style="3"/>
    <col min="4930" max="4930" width="12" style="3" customWidth="1"/>
    <col min="4931" max="4937" width="9.140625" style="3"/>
    <col min="4938" max="4938" width="12" style="3" customWidth="1"/>
    <col min="4939" max="4991" width="9.140625" style="3"/>
    <col min="4992" max="4992" width="8.5703125" style="3" bestFit="1" customWidth="1"/>
    <col min="4993" max="4993" width="89.7109375" style="3" customWidth="1"/>
    <col min="4994" max="4994" width="8" style="3" customWidth="1"/>
    <col min="4995" max="4995" width="10.5703125" style="3" customWidth="1"/>
    <col min="4996" max="4996" width="10.28515625" style="3" customWidth="1"/>
    <col min="4997" max="4997" width="12.7109375" style="3" customWidth="1"/>
    <col min="4998" max="4998" width="14.5703125" style="3" customWidth="1"/>
    <col min="4999" max="4999" width="13.85546875" style="3" customWidth="1"/>
    <col min="5000" max="5039" width="0" style="3" hidden="1" customWidth="1"/>
    <col min="5040" max="5040" width="12.140625" style="3" customWidth="1"/>
    <col min="5041" max="5041" width="12.5703125" style="3" customWidth="1"/>
    <col min="5042" max="5042" width="13.42578125" style="3" customWidth="1"/>
    <col min="5043" max="5043" width="9.140625" style="3"/>
    <col min="5044" max="5044" width="11.42578125" style="3" customWidth="1"/>
    <col min="5045" max="5045" width="10.7109375" style="3" customWidth="1"/>
    <col min="5046" max="5046" width="12.28515625" style="3" customWidth="1"/>
    <col min="5047" max="5047" width="9.140625" style="3"/>
    <col min="5048" max="5048" width="12.42578125" style="3" customWidth="1"/>
    <col min="5049" max="5049" width="14.5703125" style="3" customWidth="1"/>
    <col min="5050" max="5050" width="13.5703125" style="3" customWidth="1"/>
    <col min="5051" max="5051" width="9.140625" style="3"/>
    <col min="5052" max="5052" width="10.28515625" style="3" customWidth="1"/>
    <col min="5053" max="5053" width="10.7109375" style="3" customWidth="1"/>
    <col min="5054" max="5054" width="13" style="3" customWidth="1"/>
    <col min="5055" max="5055" width="9.140625" style="3"/>
    <col min="5056" max="5056" width="9.7109375" style="3" bestFit="1" customWidth="1"/>
    <col min="5057" max="5057" width="10.28515625" style="3" bestFit="1" customWidth="1"/>
    <col min="5058" max="5058" width="16.42578125" style="3" bestFit="1" customWidth="1"/>
    <col min="5059" max="5059" width="12.28515625" style="3" bestFit="1" customWidth="1"/>
    <col min="5060" max="5060" width="10.28515625" style="3" bestFit="1" customWidth="1"/>
    <col min="5061" max="5061" width="10.28515625" style="3" customWidth="1"/>
    <col min="5062" max="5062" width="16.42578125" style="3" bestFit="1" customWidth="1"/>
    <col min="5063" max="5063" width="12.28515625" style="3" bestFit="1" customWidth="1"/>
    <col min="5064" max="5065" width="10.28515625" style="3" bestFit="1" customWidth="1"/>
    <col min="5066" max="5066" width="13" style="3" bestFit="1" customWidth="1"/>
    <col min="5067" max="5067" width="9.140625" style="3"/>
    <col min="5068" max="5069" width="10.28515625" style="3" bestFit="1" customWidth="1"/>
    <col min="5070" max="5070" width="12.7109375" style="3" bestFit="1" customWidth="1"/>
    <col min="5071" max="5071" width="9.140625" style="3"/>
    <col min="5072" max="5072" width="10.5703125" style="3" bestFit="1" customWidth="1"/>
    <col min="5073" max="5073" width="10.28515625" style="3" bestFit="1" customWidth="1"/>
    <col min="5074" max="5074" width="13" style="3" bestFit="1" customWidth="1"/>
    <col min="5075" max="5075" width="9.140625" style="3"/>
    <col min="5076" max="5076" width="10.5703125" style="3" bestFit="1" customWidth="1"/>
    <col min="5077" max="5077" width="10.28515625" style="3" bestFit="1" customWidth="1"/>
    <col min="5078" max="5078" width="13" style="3" bestFit="1" customWidth="1"/>
    <col min="5079" max="5080" width="9.140625" style="3"/>
    <col min="5081" max="5081" width="10.28515625" style="3" bestFit="1" customWidth="1"/>
    <col min="5082" max="5082" width="12" style="3" bestFit="1" customWidth="1"/>
    <col min="5083" max="5083" width="9.140625" style="3"/>
    <col min="5084" max="5085" width="10.28515625" style="3" bestFit="1" customWidth="1"/>
    <col min="5086" max="5086" width="13" style="3" bestFit="1" customWidth="1"/>
    <col min="5087" max="5088" width="9.140625" style="3"/>
    <col min="5089" max="5089" width="10.28515625" style="3" bestFit="1" customWidth="1"/>
    <col min="5090" max="5090" width="13" style="3" bestFit="1" customWidth="1"/>
    <col min="5091" max="5092" width="9.140625" style="3"/>
    <col min="5093" max="5093" width="10.28515625" style="3" bestFit="1" customWidth="1"/>
    <col min="5094" max="5097" width="9.140625" style="3"/>
    <col min="5098" max="5098" width="13" style="3" bestFit="1" customWidth="1"/>
    <col min="5099" max="5101" width="9.140625" style="3"/>
    <col min="5102" max="5102" width="12" style="3" customWidth="1"/>
    <col min="5103" max="5109" width="9.140625" style="3"/>
    <col min="5110" max="5110" width="12" style="3" customWidth="1"/>
    <col min="5111" max="5113" width="9.140625" style="3"/>
    <col min="5114" max="5114" width="12" style="3" customWidth="1"/>
    <col min="5115" max="5121" width="9.140625" style="3"/>
    <col min="5122" max="5122" width="12" style="3" customWidth="1"/>
    <col min="5123" max="5125" width="9.140625" style="3"/>
    <col min="5126" max="5126" width="12" style="3" customWidth="1"/>
    <col min="5127" max="5133" width="9.140625" style="3"/>
    <col min="5134" max="5134" width="12" style="3" customWidth="1"/>
    <col min="5135" max="5137" width="9.140625" style="3"/>
    <col min="5138" max="5138" width="12" style="3" customWidth="1"/>
    <col min="5139" max="5145" width="9.140625" style="3"/>
    <col min="5146" max="5146" width="12" style="3" customWidth="1"/>
    <col min="5147" max="5149" width="9.140625" style="3"/>
    <col min="5150" max="5150" width="12" style="3" customWidth="1"/>
    <col min="5151" max="5157" width="9.140625" style="3"/>
    <col min="5158" max="5158" width="12" style="3" customWidth="1"/>
    <col min="5159" max="5161" width="9.140625" style="3"/>
    <col min="5162" max="5162" width="12" style="3" customWidth="1"/>
    <col min="5163" max="5169" width="9.140625" style="3"/>
    <col min="5170" max="5170" width="12" style="3" customWidth="1"/>
    <col min="5171" max="5173" width="9.140625" style="3"/>
    <col min="5174" max="5174" width="12" style="3" customWidth="1"/>
    <col min="5175" max="5181" width="9.140625" style="3"/>
    <col min="5182" max="5182" width="12" style="3" customWidth="1"/>
    <col min="5183" max="5185" width="9.140625" style="3"/>
    <col min="5186" max="5186" width="12" style="3" customWidth="1"/>
    <col min="5187" max="5193" width="9.140625" style="3"/>
    <col min="5194" max="5194" width="12" style="3" customWidth="1"/>
    <col min="5195" max="5247" width="9.140625" style="3"/>
    <col min="5248" max="5248" width="8.5703125" style="3" bestFit="1" customWidth="1"/>
    <col min="5249" max="5249" width="89.7109375" style="3" customWidth="1"/>
    <col min="5250" max="5250" width="8" style="3" customWidth="1"/>
    <col min="5251" max="5251" width="10.5703125" style="3" customWidth="1"/>
    <col min="5252" max="5252" width="10.28515625" style="3" customWidth="1"/>
    <col min="5253" max="5253" width="12.7109375" style="3" customWidth="1"/>
    <col min="5254" max="5254" width="14.5703125" style="3" customWidth="1"/>
    <col min="5255" max="5255" width="13.85546875" style="3" customWidth="1"/>
    <col min="5256" max="5295" width="0" style="3" hidden="1" customWidth="1"/>
    <col min="5296" max="5296" width="12.140625" style="3" customWidth="1"/>
    <col min="5297" max="5297" width="12.5703125" style="3" customWidth="1"/>
    <col min="5298" max="5298" width="13.42578125" style="3" customWidth="1"/>
    <col min="5299" max="5299" width="9.140625" style="3"/>
    <col min="5300" max="5300" width="11.42578125" style="3" customWidth="1"/>
    <col min="5301" max="5301" width="10.7109375" style="3" customWidth="1"/>
    <col min="5302" max="5302" width="12.28515625" style="3" customWidth="1"/>
    <col min="5303" max="5303" width="9.140625" style="3"/>
    <col min="5304" max="5304" width="12.42578125" style="3" customWidth="1"/>
    <col min="5305" max="5305" width="14.5703125" style="3" customWidth="1"/>
    <col min="5306" max="5306" width="13.5703125" style="3" customWidth="1"/>
    <col min="5307" max="5307" width="9.140625" style="3"/>
    <col min="5308" max="5308" width="10.28515625" style="3" customWidth="1"/>
    <col min="5309" max="5309" width="10.7109375" style="3" customWidth="1"/>
    <col min="5310" max="5310" width="13" style="3" customWidth="1"/>
    <col min="5311" max="5311" width="9.140625" style="3"/>
    <col min="5312" max="5312" width="9.7109375" style="3" bestFit="1" customWidth="1"/>
    <col min="5313" max="5313" width="10.28515625" style="3" bestFit="1" customWidth="1"/>
    <col min="5314" max="5314" width="16.42578125" style="3" bestFit="1" customWidth="1"/>
    <col min="5315" max="5315" width="12.28515625" style="3" bestFit="1" customWidth="1"/>
    <col min="5316" max="5316" width="10.28515625" style="3" bestFit="1" customWidth="1"/>
    <col min="5317" max="5317" width="10.28515625" style="3" customWidth="1"/>
    <col min="5318" max="5318" width="16.42578125" style="3" bestFit="1" customWidth="1"/>
    <col min="5319" max="5319" width="12.28515625" style="3" bestFit="1" customWidth="1"/>
    <col min="5320" max="5321" width="10.28515625" style="3" bestFit="1" customWidth="1"/>
    <col min="5322" max="5322" width="13" style="3" bestFit="1" customWidth="1"/>
    <col min="5323" max="5323" width="9.140625" style="3"/>
    <col min="5324" max="5325" width="10.28515625" style="3" bestFit="1" customWidth="1"/>
    <col min="5326" max="5326" width="12.7109375" style="3" bestFit="1" customWidth="1"/>
    <col min="5327" max="5327" width="9.140625" style="3"/>
    <col min="5328" max="5328" width="10.5703125" style="3" bestFit="1" customWidth="1"/>
    <col min="5329" max="5329" width="10.28515625" style="3" bestFit="1" customWidth="1"/>
    <col min="5330" max="5330" width="13" style="3" bestFit="1" customWidth="1"/>
    <col min="5331" max="5331" width="9.140625" style="3"/>
    <col min="5332" max="5332" width="10.5703125" style="3" bestFit="1" customWidth="1"/>
    <col min="5333" max="5333" width="10.28515625" style="3" bestFit="1" customWidth="1"/>
    <col min="5334" max="5334" width="13" style="3" bestFit="1" customWidth="1"/>
    <col min="5335" max="5336" width="9.140625" style="3"/>
    <col min="5337" max="5337" width="10.28515625" style="3" bestFit="1" customWidth="1"/>
    <col min="5338" max="5338" width="12" style="3" bestFit="1" customWidth="1"/>
    <col min="5339" max="5339" width="9.140625" style="3"/>
    <col min="5340" max="5341" width="10.28515625" style="3" bestFit="1" customWidth="1"/>
    <col min="5342" max="5342" width="13" style="3" bestFit="1" customWidth="1"/>
    <col min="5343" max="5344" width="9.140625" style="3"/>
    <col min="5345" max="5345" width="10.28515625" style="3" bestFit="1" customWidth="1"/>
    <col min="5346" max="5346" width="13" style="3" bestFit="1" customWidth="1"/>
    <col min="5347" max="5348" width="9.140625" style="3"/>
    <col min="5349" max="5349" width="10.28515625" style="3" bestFit="1" customWidth="1"/>
    <col min="5350" max="5353" width="9.140625" style="3"/>
    <col min="5354" max="5354" width="13" style="3" bestFit="1" customWidth="1"/>
    <col min="5355" max="5357" width="9.140625" style="3"/>
    <col min="5358" max="5358" width="12" style="3" customWidth="1"/>
    <col min="5359" max="5365" width="9.140625" style="3"/>
    <col min="5366" max="5366" width="12" style="3" customWidth="1"/>
    <col min="5367" max="5369" width="9.140625" style="3"/>
    <col min="5370" max="5370" width="12" style="3" customWidth="1"/>
    <col min="5371" max="5377" width="9.140625" style="3"/>
    <col min="5378" max="5378" width="12" style="3" customWidth="1"/>
    <col min="5379" max="5381" width="9.140625" style="3"/>
    <col min="5382" max="5382" width="12" style="3" customWidth="1"/>
    <col min="5383" max="5389" width="9.140625" style="3"/>
    <col min="5390" max="5390" width="12" style="3" customWidth="1"/>
    <col min="5391" max="5393" width="9.140625" style="3"/>
    <col min="5394" max="5394" width="12" style="3" customWidth="1"/>
    <col min="5395" max="5401" width="9.140625" style="3"/>
    <col min="5402" max="5402" width="12" style="3" customWidth="1"/>
    <col min="5403" max="5405" width="9.140625" style="3"/>
    <col min="5406" max="5406" width="12" style="3" customWidth="1"/>
    <col min="5407" max="5413" width="9.140625" style="3"/>
    <col min="5414" max="5414" width="12" style="3" customWidth="1"/>
    <col min="5415" max="5417" width="9.140625" style="3"/>
    <col min="5418" max="5418" width="12" style="3" customWidth="1"/>
    <col min="5419" max="5425" width="9.140625" style="3"/>
    <col min="5426" max="5426" width="12" style="3" customWidth="1"/>
    <col min="5427" max="5429" width="9.140625" style="3"/>
    <col min="5430" max="5430" width="12" style="3" customWidth="1"/>
    <col min="5431" max="5437" width="9.140625" style="3"/>
    <col min="5438" max="5438" width="12" style="3" customWidth="1"/>
    <col min="5439" max="5441" width="9.140625" style="3"/>
    <col min="5442" max="5442" width="12" style="3" customWidth="1"/>
    <col min="5443" max="5449" width="9.140625" style="3"/>
    <col min="5450" max="5450" width="12" style="3" customWidth="1"/>
    <col min="5451" max="5503" width="9.140625" style="3"/>
    <col min="5504" max="5504" width="8.5703125" style="3" bestFit="1" customWidth="1"/>
    <col min="5505" max="5505" width="89.7109375" style="3" customWidth="1"/>
    <col min="5506" max="5506" width="8" style="3" customWidth="1"/>
    <col min="5507" max="5507" width="10.5703125" style="3" customWidth="1"/>
    <col min="5508" max="5508" width="10.28515625" style="3" customWidth="1"/>
    <col min="5509" max="5509" width="12.7109375" style="3" customWidth="1"/>
    <col min="5510" max="5510" width="14.5703125" style="3" customWidth="1"/>
    <col min="5511" max="5511" width="13.85546875" style="3" customWidth="1"/>
    <col min="5512" max="5551" width="0" style="3" hidden="1" customWidth="1"/>
    <col min="5552" max="5552" width="12.140625" style="3" customWidth="1"/>
    <col min="5553" max="5553" width="12.5703125" style="3" customWidth="1"/>
    <col min="5554" max="5554" width="13.42578125" style="3" customWidth="1"/>
    <col min="5555" max="5555" width="9.140625" style="3"/>
    <col min="5556" max="5556" width="11.42578125" style="3" customWidth="1"/>
    <col min="5557" max="5557" width="10.7109375" style="3" customWidth="1"/>
    <col min="5558" max="5558" width="12.28515625" style="3" customWidth="1"/>
    <col min="5559" max="5559" width="9.140625" style="3"/>
    <col min="5560" max="5560" width="12.42578125" style="3" customWidth="1"/>
    <col min="5561" max="5561" width="14.5703125" style="3" customWidth="1"/>
    <col min="5562" max="5562" width="13.5703125" style="3" customWidth="1"/>
    <col min="5563" max="5563" width="9.140625" style="3"/>
    <col min="5564" max="5564" width="10.28515625" style="3" customWidth="1"/>
    <col min="5565" max="5565" width="10.7109375" style="3" customWidth="1"/>
    <col min="5566" max="5566" width="13" style="3" customWidth="1"/>
    <col min="5567" max="5567" width="9.140625" style="3"/>
    <col min="5568" max="5568" width="9.7109375" style="3" bestFit="1" customWidth="1"/>
    <col min="5569" max="5569" width="10.28515625" style="3" bestFit="1" customWidth="1"/>
    <col min="5570" max="5570" width="16.42578125" style="3" bestFit="1" customWidth="1"/>
    <col min="5571" max="5571" width="12.28515625" style="3" bestFit="1" customWidth="1"/>
    <col min="5572" max="5572" width="10.28515625" style="3" bestFit="1" customWidth="1"/>
    <col min="5573" max="5573" width="10.28515625" style="3" customWidth="1"/>
    <col min="5574" max="5574" width="16.42578125" style="3" bestFit="1" customWidth="1"/>
    <col min="5575" max="5575" width="12.28515625" style="3" bestFit="1" customWidth="1"/>
    <col min="5576" max="5577" width="10.28515625" style="3" bestFit="1" customWidth="1"/>
    <col min="5578" max="5578" width="13" style="3" bestFit="1" customWidth="1"/>
    <col min="5579" max="5579" width="9.140625" style="3"/>
    <col min="5580" max="5581" width="10.28515625" style="3" bestFit="1" customWidth="1"/>
    <col min="5582" max="5582" width="12.7109375" style="3" bestFit="1" customWidth="1"/>
    <col min="5583" max="5583" width="9.140625" style="3"/>
    <col min="5584" max="5584" width="10.5703125" style="3" bestFit="1" customWidth="1"/>
    <col min="5585" max="5585" width="10.28515625" style="3" bestFit="1" customWidth="1"/>
    <col min="5586" max="5586" width="13" style="3" bestFit="1" customWidth="1"/>
    <col min="5587" max="5587" width="9.140625" style="3"/>
    <col min="5588" max="5588" width="10.5703125" style="3" bestFit="1" customWidth="1"/>
    <col min="5589" max="5589" width="10.28515625" style="3" bestFit="1" customWidth="1"/>
    <col min="5590" max="5590" width="13" style="3" bestFit="1" customWidth="1"/>
    <col min="5591" max="5592" width="9.140625" style="3"/>
    <col min="5593" max="5593" width="10.28515625" style="3" bestFit="1" customWidth="1"/>
    <col min="5594" max="5594" width="12" style="3" bestFit="1" customWidth="1"/>
    <col min="5595" max="5595" width="9.140625" style="3"/>
    <col min="5596" max="5597" width="10.28515625" style="3" bestFit="1" customWidth="1"/>
    <col min="5598" max="5598" width="13" style="3" bestFit="1" customWidth="1"/>
    <col min="5599" max="5600" width="9.140625" style="3"/>
    <col min="5601" max="5601" width="10.28515625" style="3" bestFit="1" customWidth="1"/>
    <col min="5602" max="5602" width="13" style="3" bestFit="1" customWidth="1"/>
    <col min="5603" max="5604" width="9.140625" style="3"/>
    <col min="5605" max="5605" width="10.28515625" style="3" bestFit="1" customWidth="1"/>
    <col min="5606" max="5609" width="9.140625" style="3"/>
    <col min="5610" max="5610" width="13" style="3" bestFit="1" customWidth="1"/>
    <col min="5611" max="5613" width="9.140625" style="3"/>
    <col min="5614" max="5614" width="12" style="3" customWidth="1"/>
    <col min="5615" max="5621" width="9.140625" style="3"/>
    <col min="5622" max="5622" width="12" style="3" customWidth="1"/>
    <col min="5623" max="5625" width="9.140625" style="3"/>
    <col min="5626" max="5626" width="12" style="3" customWidth="1"/>
    <col min="5627" max="5633" width="9.140625" style="3"/>
    <col min="5634" max="5634" width="12" style="3" customWidth="1"/>
    <col min="5635" max="5637" width="9.140625" style="3"/>
    <col min="5638" max="5638" width="12" style="3" customWidth="1"/>
    <col min="5639" max="5645" width="9.140625" style="3"/>
    <col min="5646" max="5646" width="12" style="3" customWidth="1"/>
    <col min="5647" max="5649" width="9.140625" style="3"/>
    <col min="5650" max="5650" width="12" style="3" customWidth="1"/>
    <col min="5651" max="5657" width="9.140625" style="3"/>
    <col min="5658" max="5658" width="12" style="3" customWidth="1"/>
    <col min="5659" max="5661" width="9.140625" style="3"/>
    <col min="5662" max="5662" width="12" style="3" customWidth="1"/>
    <col min="5663" max="5669" width="9.140625" style="3"/>
    <col min="5670" max="5670" width="12" style="3" customWidth="1"/>
    <col min="5671" max="5673" width="9.140625" style="3"/>
    <col min="5674" max="5674" width="12" style="3" customWidth="1"/>
    <col min="5675" max="5681" width="9.140625" style="3"/>
    <col min="5682" max="5682" width="12" style="3" customWidth="1"/>
    <col min="5683" max="5685" width="9.140625" style="3"/>
    <col min="5686" max="5686" width="12" style="3" customWidth="1"/>
    <col min="5687" max="5693" width="9.140625" style="3"/>
    <col min="5694" max="5694" width="12" style="3" customWidth="1"/>
    <col min="5695" max="5697" width="9.140625" style="3"/>
    <col min="5698" max="5698" width="12" style="3" customWidth="1"/>
    <col min="5699" max="5705" width="9.140625" style="3"/>
    <col min="5706" max="5706" width="12" style="3" customWidth="1"/>
    <col min="5707" max="5759" width="9.140625" style="3"/>
    <col min="5760" max="5760" width="8.5703125" style="3" bestFit="1" customWidth="1"/>
    <col min="5761" max="5761" width="89.7109375" style="3" customWidth="1"/>
    <col min="5762" max="5762" width="8" style="3" customWidth="1"/>
    <col min="5763" max="5763" width="10.5703125" style="3" customWidth="1"/>
    <col min="5764" max="5764" width="10.28515625" style="3" customWidth="1"/>
    <col min="5765" max="5765" width="12.7109375" style="3" customWidth="1"/>
    <col min="5766" max="5766" width="14.5703125" style="3" customWidth="1"/>
    <col min="5767" max="5767" width="13.85546875" style="3" customWidth="1"/>
    <col min="5768" max="5807" width="0" style="3" hidden="1" customWidth="1"/>
    <col min="5808" max="5808" width="12.140625" style="3" customWidth="1"/>
    <col min="5809" max="5809" width="12.5703125" style="3" customWidth="1"/>
    <col min="5810" max="5810" width="13.42578125" style="3" customWidth="1"/>
    <col min="5811" max="5811" width="9.140625" style="3"/>
    <col min="5812" max="5812" width="11.42578125" style="3" customWidth="1"/>
    <col min="5813" max="5813" width="10.7109375" style="3" customWidth="1"/>
    <col min="5814" max="5814" width="12.28515625" style="3" customWidth="1"/>
    <col min="5815" max="5815" width="9.140625" style="3"/>
    <col min="5816" max="5816" width="12.42578125" style="3" customWidth="1"/>
    <col min="5817" max="5817" width="14.5703125" style="3" customWidth="1"/>
    <col min="5818" max="5818" width="13.5703125" style="3" customWidth="1"/>
    <col min="5819" max="5819" width="9.140625" style="3"/>
    <col min="5820" max="5820" width="10.28515625" style="3" customWidth="1"/>
    <col min="5821" max="5821" width="10.7109375" style="3" customWidth="1"/>
    <col min="5822" max="5822" width="13" style="3" customWidth="1"/>
    <col min="5823" max="5823" width="9.140625" style="3"/>
    <col min="5824" max="5824" width="9.7109375" style="3" bestFit="1" customWidth="1"/>
    <col min="5825" max="5825" width="10.28515625" style="3" bestFit="1" customWidth="1"/>
    <col min="5826" max="5826" width="16.42578125" style="3" bestFit="1" customWidth="1"/>
    <col min="5827" max="5827" width="12.28515625" style="3" bestFit="1" customWidth="1"/>
    <col min="5828" max="5828" width="10.28515625" style="3" bestFit="1" customWidth="1"/>
    <col min="5829" max="5829" width="10.28515625" style="3" customWidth="1"/>
    <col min="5830" max="5830" width="16.42578125" style="3" bestFit="1" customWidth="1"/>
    <col min="5831" max="5831" width="12.28515625" style="3" bestFit="1" customWidth="1"/>
    <col min="5832" max="5833" width="10.28515625" style="3" bestFit="1" customWidth="1"/>
    <col min="5834" max="5834" width="13" style="3" bestFit="1" customWidth="1"/>
    <col min="5835" max="5835" width="9.140625" style="3"/>
    <col min="5836" max="5837" width="10.28515625" style="3" bestFit="1" customWidth="1"/>
    <col min="5838" max="5838" width="12.7109375" style="3" bestFit="1" customWidth="1"/>
    <col min="5839" max="5839" width="9.140625" style="3"/>
    <col min="5840" max="5840" width="10.5703125" style="3" bestFit="1" customWidth="1"/>
    <col min="5841" max="5841" width="10.28515625" style="3" bestFit="1" customWidth="1"/>
    <col min="5842" max="5842" width="13" style="3" bestFit="1" customWidth="1"/>
    <col min="5843" max="5843" width="9.140625" style="3"/>
    <col min="5844" max="5844" width="10.5703125" style="3" bestFit="1" customWidth="1"/>
    <col min="5845" max="5845" width="10.28515625" style="3" bestFit="1" customWidth="1"/>
    <col min="5846" max="5846" width="13" style="3" bestFit="1" customWidth="1"/>
    <col min="5847" max="5848" width="9.140625" style="3"/>
    <col min="5849" max="5849" width="10.28515625" style="3" bestFit="1" customWidth="1"/>
    <col min="5850" max="5850" width="12" style="3" bestFit="1" customWidth="1"/>
    <col min="5851" max="5851" width="9.140625" style="3"/>
    <col min="5852" max="5853" width="10.28515625" style="3" bestFit="1" customWidth="1"/>
    <col min="5854" max="5854" width="13" style="3" bestFit="1" customWidth="1"/>
    <col min="5855" max="5856" width="9.140625" style="3"/>
    <col min="5857" max="5857" width="10.28515625" style="3" bestFit="1" customWidth="1"/>
    <col min="5858" max="5858" width="13" style="3" bestFit="1" customWidth="1"/>
    <col min="5859" max="5860" width="9.140625" style="3"/>
    <col min="5861" max="5861" width="10.28515625" style="3" bestFit="1" customWidth="1"/>
    <col min="5862" max="5865" width="9.140625" style="3"/>
    <col min="5866" max="5866" width="13" style="3" bestFit="1" customWidth="1"/>
    <col min="5867" max="5869" width="9.140625" style="3"/>
    <col min="5870" max="5870" width="12" style="3" customWidth="1"/>
    <col min="5871" max="5877" width="9.140625" style="3"/>
    <col min="5878" max="5878" width="12" style="3" customWidth="1"/>
    <col min="5879" max="5881" width="9.140625" style="3"/>
    <col min="5882" max="5882" width="12" style="3" customWidth="1"/>
    <col min="5883" max="5889" width="9.140625" style="3"/>
    <col min="5890" max="5890" width="12" style="3" customWidth="1"/>
    <col min="5891" max="5893" width="9.140625" style="3"/>
    <col min="5894" max="5894" width="12" style="3" customWidth="1"/>
    <col min="5895" max="5901" width="9.140625" style="3"/>
    <col min="5902" max="5902" width="12" style="3" customWidth="1"/>
    <col min="5903" max="5905" width="9.140625" style="3"/>
    <col min="5906" max="5906" width="12" style="3" customWidth="1"/>
    <col min="5907" max="5913" width="9.140625" style="3"/>
    <col min="5914" max="5914" width="12" style="3" customWidth="1"/>
    <col min="5915" max="5917" width="9.140625" style="3"/>
    <col min="5918" max="5918" width="12" style="3" customWidth="1"/>
    <col min="5919" max="5925" width="9.140625" style="3"/>
    <col min="5926" max="5926" width="12" style="3" customWidth="1"/>
    <col min="5927" max="5929" width="9.140625" style="3"/>
    <col min="5930" max="5930" width="12" style="3" customWidth="1"/>
    <col min="5931" max="5937" width="9.140625" style="3"/>
    <col min="5938" max="5938" width="12" style="3" customWidth="1"/>
    <col min="5939" max="5941" width="9.140625" style="3"/>
    <col min="5942" max="5942" width="12" style="3" customWidth="1"/>
    <col min="5943" max="5949" width="9.140625" style="3"/>
    <col min="5950" max="5950" width="12" style="3" customWidth="1"/>
    <col min="5951" max="5953" width="9.140625" style="3"/>
    <col min="5954" max="5954" width="12" style="3" customWidth="1"/>
    <col min="5955" max="5961" width="9.140625" style="3"/>
    <col min="5962" max="5962" width="12" style="3" customWidth="1"/>
    <col min="5963" max="6015" width="9.140625" style="3"/>
    <col min="6016" max="6016" width="8.5703125" style="3" bestFit="1" customWidth="1"/>
    <col min="6017" max="6017" width="89.7109375" style="3" customWidth="1"/>
    <col min="6018" max="6018" width="8" style="3" customWidth="1"/>
    <col min="6019" max="6019" width="10.5703125" style="3" customWidth="1"/>
    <col min="6020" max="6020" width="10.28515625" style="3" customWidth="1"/>
    <col min="6021" max="6021" width="12.7109375" style="3" customWidth="1"/>
    <col min="6022" max="6022" width="14.5703125" style="3" customWidth="1"/>
    <col min="6023" max="6023" width="13.85546875" style="3" customWidth="1"/>
    <col min="6024" max="6063" width="0" style="3" hidden="1" customWidth="1"/>
    <col min="6064" max="6064" width="12.140625" style="3" customWidth="1"/>
    <col min="6065" max="6065" width="12.5703125" style="3" customWidth="1"/>
    <col min="6066" max="6066" width="13.42578125" style="3" customWidth="1"/>
    <col min="6067" max="6067" width="9.140625" style="3"/>
    <col min="6068" max="6068" width="11.42578125" style="3" customWidth="1"/>
    <col min="6069" max="6069" width="10.7109375" style="3" customWidth="1"/>
    <col min="6070" max="6070" width="12.28515625" style="3" customWidth="1"/>
    <col min="6071" max="6071" width="9.140625" style="3"/>
    <col min="6072" max="6072" width="12.42578125" style="3" customWidth="1"/>
    <col min="6073" max="6073" width="14.5703125" style="3" customWidth="1"/>
    <col min="6074" max="6074" width="13.5703125" style="3" customWidth="1"/>
    <col min="6075" max="6075" width="9.140625" style="3"/>
    <col min="6076" max="6076" width="10.28515625" style="3" customWidth="1"/>
    <col min="6077" max="6077" width="10.7109375" style="3" customWidth="1"/>
    <col min="6078" max="6078" width="13" style="3" customWidth="1"/>
    <col min="6079" max="6079" width="9.140625" style="3"/>
    <col min="6080" max="6080" width="9.7109375" style="3" bestFit="1" customWidth="1"/>
    <col min="6081" max="6081" width="10.28515625" style="3" bestFit="1" customWidth="1"/>
    <col min="6082" max="6082" width="16.42578125" style="3" bestFit="1" customWidth="1"/>
    <col min="6083" max="6083" width="12.28515625" style="3" bestFit="1" customWidth="1"/>
    <col min="6084" max="6084" width="10.28515625" style="3" bestFit="1" customWidth="1"/>
    <col min="6085" max="6085" width="10.28515625" style="3" customWidth="1"/>
    <col min="6086" max="6086" width="16.42578125" style="3" bestFit="1" customWidth="1"/>
    <col min="6087" max="6087" width="12.28515625" style="3" bestFit="1" customWidth="1"/>
    <col min="6088" max="6089" width="10.28515625" style="3" bestFit="1" customWidth="1"/>
    <col min="6090" max="6090" width="13" style="3" bestFit="1" customWidth="1"/>
    <col min="6091" max="6091" width="9.140625" style="3"/>
    <col min="6092" max="6093" width="10.28515625" style="3" bestFit="1" customWidth="1"/>
    <col min="6094" max="6094" width="12.7109375" style="3" bestFit="1" customWidth="1"/>
    <col min="6095" max="6095" width="9.140625" style="3"/>
    <col min="6096" max="6096" width="10.5703125" style="3" bestFit="1" customWidth="1"/>
    <col min="6097" max="6097" width="10.28515625" style="3" bestFit="1" customWidth="1"/>
    <col min="6098" max="6098" width="13" style="3" bestFit="1" customWidth="1"/>
    <col min="6099" max="6099" width="9.140625" style="3"/>
    <col min="6100" max="6100" width="10.5703125" style="3" bestFit="1" customWidth="1"/>
    <col min="6101" max="6101" width="10.28515625" style="3" bestFit="1" customWidth="1"/>
    <col min="6102" max="6102" width="13" style="3" bestFit="1" customWidth="1"/>
    <col min="6103" max="6104" width="9.140625" style="3"/>
    <col min="6105" max="6105" width="10.28515625" style="3" bestFit="1" customWidth="1"/>
    <col min="6106" max="6106" width="12" style="3" bestFit="1" customWidth="1"/>
    <col min="6107" max="6107" width="9.140625" style="3"/>
    <col min="6108" max="6109" width="10.28515625" style="3" bestFit="1" customWidth="1"/>
    <col min="6110" max="6110" width="13" style="3" bestFit="1" customWidth="1"/>
    <col min="6111" max="6112" width="9.140625" style="3"/>
    <col min="6113" max="6113" width="10.28515625" style="3" bestFit="1" customWidth="1"/>
    <col min="6114" max="6114" width="13" style="3" bestFit="1" customWidth="1"/>
    <col min="6115" max="6116" width="9.140625" style="3"/>
    <col min="6117" max="6117" width="10.28515625" style="3" bestFit="1" customWidth="1"/>
    <col min="6118" max="6121" width="9.140625" style="3"/>
    <col min="6122" max="6122" width="13" style="3" bestFit="1" customWidth="1"/>
    <col min="6123" max="6125" width="9.140625" style="3"/>
    <col min="6126" max="6126" width="12" style="3" customWidth="1"/>
    <col min="6127" max="6133" width="9.140625" style="3"/>
    <col min="6134" max="6134" width="12" style="3" customWidth="1"/>
    <col min="6135" max="6137" width="9.140625" style="3"/>
    <col min="6138" max="6138" width="12" style="3" customWidth="1"/>
    <col min="6139" max="6145" width="9.140625" style="3"/>
    <col min="6146" max="6146" width="12" style="3" customWidth="1"/>
    <col min="6147" max="6149" width="9.140625" style="3"/>
    <col min="6150" max="6150" width="12" style="3" customWidth="1"/>
    <col min="6151" max="6157" width="9.140625" style="3"/>
    <col min="6158" max="6158" width="12" style="3" customWidth="1"/>
    <col min="6159" max="6161" width="9.140625" style="3"/>
    <col min="6162" max="6162" width="12" style="3" customWidth="1"/>
    <col min="6163" max="6169" width="9.140625" style="3"/>
    <col min="6170" max="6170" width="12" style="3" customWidth="1"/>
    <col min="6171" max="6173" width="9.140625" style="3"/>
    <col min="6174" max="6174" width="12" style="3" customWidth="1"/>
    <col min="6175" max="6181" width="9.140625" style="3"/>
    <col min="6182" max="6182" width="12" style="3" customWidth="1"/>
    <col min="6183" max="6185" width="9.140625" style="3"/>
    <col min="6186" max="6186" width="12" style="3" customWidth="1"/>
    <col min="6187" max="6193" width="9.140625" style="3"/>
    <col min="6194" max="6194" width="12" style="3" customWidth="1"/>
    <col min="6195" max="6197" width="9.140625" style="3"/>
    <col min="6198" max="6198" width="12" style="3" customWidth="1"/>
    <col min="6199" max="6205" width="9.140625" style="3"/>
    <col min="6206" max="6206" width="12" style="3" customWidth="1"/>
    <col min="6207" max="6209" width="9.140625" style="3"/>
    <col min="6210" max="6210" width="12" style="3" customWidth="1"/>
    <col min="6211" max="6217" width="9.140625" style="3"/>
    <col min="6218" max="6218" width="12" style="3" customWidth="1"/>
    <col min="6219" max="6271" width="9.140625" style="3"/>
    <col min="6272" max="6272" width="8.5703125" style="3" bestFit="1" customWidth="1"/>
    <col min="6273" max="6273" width="89.7109375" style="3" customWidth="1"/>
    <col min="6274" max="6274" width="8" style="3" customWidth="1"/>
    <col min="6275" max="6275" width="10.5703125" style="3" customWidth="1"/>
    <col min="6276" max="6276" width="10.28515625" style="3" customWidth="1"/>
    <col min="6277" max="6277" width="12.7109375" style="3" customWidth="1"/>
    <col min="6278" max="6278" width="14.5703125" style="3" customWidth="1"/>
    <col min="6279" max="6279" width="13.85546875" style="3" customWidth="1"/>
    <col min="6280" max="6319" width="0" style="3" hidden="1" customWidth="1"/>
    <col min="6320" max="6320" width="12.140625" style="3" customWidth="1"/>
    <col min="6321" max="6321" width="12.5703125" style="3" customWidth="1"/>
    <col min="6322" max="6322" width="13.42578125" style="3" customWidth="1"/>
    <col min="6323" max="6323" width="9.140625" style="3"/>
    <col min="6324" max="6324" width="11.42578125" style="3" customWidth="1"/>
    <col min="6325" max="6325" width="10.7109375" style="3" customWidth="1"/>
    <col min="6326" max="6326" width="12.28515625" style="3" customWidth="1"/>
    <col min="6327" max="6327" width="9.140625" style="3"/>
    <col min="6328" max="6328" width="12.42578125" style="3" customWidth="1"/>
    <col min="6329" max="6329" width="14.5703125" style="3" customWidth="1"/>
    <col min="6330" max="6330" width="13.5703125" style="3" customWidth="1"/>
    <col min="6331" max="6331" width="9.140625" style="3"/>
    <col min="6332" max="6332" width="10.28515625" style="3" customWidth="1"/>
    <col min="6333" max="6333" width="10.7109375" style="3" customWidth="1"/>
    <col min="6334" max="6334" width="13" style="3" customWidth="1"/>
    <col min="6335" max="6335" width="9.140625" style="3"/>
    <col min="6336" max="6336" width="9.7109375" style="3" bestFit="1" customWidth="1"/>
    <col min="6337" max="6337" width="10.28515625" style="3" bestFit="1" customWidth="1"/>
    <col min="6338" max="6338" width="16.42578125" style="3" bestFit="1" customWidth="1"/>
    <col min="6339" max="6339" width="12.28515625" style="3" bestFit="1" customWidth="1"/>
    <col min="6340" max="6340" width="10.28515625" style="3" bestFit="1" customWidth="1"/>
    <col min="6341" max="6341" width="10.28515625" style="3" customWidth="1"/>
    <col min="6342" max="6342" width="16.42578125" style="3" bestFit="1" customWidth="1"/>
    <col min="6343" max="6343" width="12.28515625" style="3" bestFit="1" customWidth="1"/>
    <col min="6344" max="6345" width="10.28515625" style="3" bestFit="1" customWidth="1"/>
    <col min="6346" max="6346" width="13" style="3" bestFit="1" customWidth="1"/>
    <col min="6347" max="6347" width="9.140625" style="3"/>
    <col min="6348" max="6349" width="10.28515625" style="3" bestFit="1" customWidth="1"/>
    <col min="6350" max="6350" width="12.7109375" style="3" bestFit="1" customWidth="1"/>
    <col min="6351" max="6351" width="9.140625" style="3"/>
    <col min="6352" max="6352" width="10.5703125" style="3" bestFit="1" customWidth="1"/>
    <col min="6353" max="6353" width="10.28515625" style="3" bestFit="1" customWidth="1"/>
    <col min="6354" max="6354" width="13" style="3" bestFit="1" customWidth="1"/>
    <col min="6355" max="6355" width="9.140625" style="3"/>
    <col min="6356" max="6356" width="10.5703125" style="3" bestFit="1" customWidth="1"/>
    <col min="6357" max="6357" width="10.28515625" style="3" bestFit="1" customWidth="1"/>
    <col min="6358" max="6358" width="13" style="3" bestFit="1" customWidth="1"/>
    <col min="6359" max="6360" width="9.140625" style="3"/>
    <col min="6361" max="6361" width="10.28515625" style="3" bestFit="1" customWidth="1"/>
    <col min="6362" max="6362" width="12" style="3" bestFit="1" customWidth="1"/>
    <col min="6363" max="6363" width="9.140625" style="3"/>
    <col min="6364" max="6365" width="10.28515625" style="3" bestFit="1" customWidth="1"/>
    <col min="6366" max="6366" width="13" style="3" bestFit="1" customWidth="1"/>
    <col min="6367" max="6368" width="9.140625" style="3"/>
    <col min="6369" max="6369" width="10.28515625" style="3" bestFit="1" customWidth="1"/>
    <col min="6370" max="6370" width="13" style="3" bestFit="1" customWidth="1"/>
    <col min="6371" max="6372" width="9.140625" style="3"/>
    <col min="6373" max="6373" width="10.28515625" style="3" bestFit="1" customWidth="1"/>
    <col min="6374" max="6377" width="9.140625" style="3"/>
    <col min="6378" max="6378" width="13" style="3" bestFit="1" customWidth="1"/>
    <col min="6379" max="6381" width="9.140625" style="3"/>
    <col min="6382" max="6382" width="12" style="3" customWidth="1"/>
    <col min="6383" max="6389" width="9.140625" style="3"/>
    <col min="6390" max="6390" width="12" style="3" customWidth="1"/>
    <col min="6391" max="6393" width="9.140625" style="3"/>
    <col min="6394" max="6394" width="12" style="3" customWidth="1"/>
    <col min="6395" max="6401" width="9.140625" style="3"/>
    <col min="6402" max="6402" width="12" style="3" customWidth="1"/>
    <col min="6403" max="6405" width="9.140625" style="3"/>
    <col min="6406" max="6406" width="12" style="3" customWidth="1"/>
    <col min="6407" max="6413" width="9.140625" style="3"/>
    <col min="6414" max="6414" width="12" style="3" customWidth="1"/>
    <col min="6415" max="6417" width="9.140625" style="3"/>
    <col min="6418" max="6418" width="12" style="3" customWidth="1"/>
    <col min="6419" max="6425" width="9.140625" style="3"/>
    <col min="6426" max="6426" width="12" style="3" customWidth="1"/>
    <col min="6427" max="6429" width="9.140625" style="3"/>
    <col min="6430" max="6430" width="12" style="3" customWidth="1"/>
    <col min="6431" max="6437" width="9.140625" style="3"/>
    <col min="6438" max="6438" width="12" style="3" customWidth="1"/>
    <col min="6439" max="6441" width="9.140625" style="3"/>
    <col min="6442" max="6442" width="12" style="3" customWidth="1"/>
    <col min="6443" max="6449" width="9.140625" style="3"/>
    <col min="6450" max="6450" width="12" style="3" customWidth="1"/>
    <col min="6451" max="6453" width="9.140625" style="3"/>
    <col min="6454" max="6454" width="12" style="3" customWidth="1"/>
    <col min="6455" max="6461" width="9.140625" style="3"/>
    <col min="6462" max="6462" width="12" style="3" customWidth="1"/>
    <col min="6463" max="6465" width="9.140625" style="3"/>
    <col min="6466" max="6466" width="12" style="3" customWidth="1"/>
    <col min="6467" max="6473" width="9.140625" style="3"/>
    <col min="6474" max="6474" width="12" style="3" customWidth="1"/>
    <col min="6475" max="6527" width="9.140625" style="3"/>
    <col min="6528" max="6528" width="8.5703125" style="3" bestFit="1" customWidth="1"/>
    <col min="6529" max="6529" width="89.7109375" style="3" customWidth="1"/>
    <col min="6530" max="6530" width="8" style="3" customWidth="1"/>
    <col min="6531" max="6531" width="10.5703125" style="3" customWidth="1"/>
    <col min="6532" max="6532" width="10.28515625" style="3" customWidth="1"/>
    <col min="6533" max="6533" width="12.7109375" style="3" customWidth="1"/>
    <col min="6534" max="6534" width="14.5703125" style="3" customWidth="1"/>
    <col min="6535" max="6535" width="13.85546875" style="3" customWidth="1"/>
    <col min="6536" max="6575" width="0" style="3" hidden="1" customWidth="1"/>
    <col min="6576" max="6576" width="12.140625" style="3" customWidth="1"/>
    <col min="6577" max="6577" width="12.5703125" style="3" customWidth="1"/>
    <col min="6578" max="6578" width="13.42578125" style="3" customWidth="1"/>
    <col min="6579" max="6579" width="9.140625" style="3"/>
    <col min="6580" max="6580" width="11.42578125" style="3" customWidth="1"/>
    <col min="6581" max="6581" width="10.7109375" style="3" customWidth="1"/>
    <col min="6582" max="6582" width="12.28515625" style="3" customWidth="1"/>
    <col min="6583" max="6583" width="9.140625" style="3"/>
    <col min="6584" max="6584" width="12.42578125" style="3" customWidth="1"/>
    <col min="6585" max="6585" width="14.5703125" style="3" customWidth="1"/>
    <col min="6586" max="6586" width="13.5703125" style="3" customWidth="1"/>
    <col min="6587" max="6587" width="9.140625" style="3"/>
    <col min="6588" max="6588" width="10.28515625" style="3" customWidth="1"/>
    <col min="6589" max="6589" width="10.7109375" style="3" customWidth="1"/>
    <col min="6590" max="6590" width="13" style="3" customWidth="1"/>
    <col min="6591" max="6591" width="9.140625" style="3"/>
    <col min="6592" max="6592" width="9.7109375" style="3" bestFit="1" customWidth="1"/>
    <col min="6593" max="6593" width="10.28515625" style="3" bestFit="1" customWidth="1"/>
    <col min="6594" max="6594" width="16.42578125" style="3" bestFit="1" customWidth="1"/>
    <col min="6595" max="6595" width="12.28515625" style="3" bestFit="1" customWidth="1"/>
    <col min="6596" max="6596" width="10.28515625" style="3" bestFit="1" customWidth="1"/>
    <col min="6597" max="6597" width="10.28515625" style="3" customWidth="1"/>
    <col min="6598" max="6598" width="16.42578125" style="3" bestFit="1" customWidth="1"/>
    <col min="6599" max="6599" width="12.28515625" style="3" bestFit="1" customWidth="1"/>
    <col min="6600" max="6601" width="10.28515625" style="3" bestFit="1" customWidth="1"/>
    <col min="6602" max="6602" width="13" style="3" bestFit="1" customWidth="1"/>
    <col min="6603" max="6603" width="9.140625" style="3"/>
    <col min="6604" max="6605" width="10.28515625" style="3" bestFit="1" customWidth="1"/>
    <col min="6606" max="6606" width="12.7109375" style="3" bestFit="1" customWidth="1"/>
    <col min="6607" max="6607" width="9.140625" style="3"/>
    <col min="6608" max="6608" width="10.5703125" style="3" bestFit="1" customWidth="1"/>
    <col min="6609" max="6609" width="10.28515625" style="3" bestFit="1" customWidth="1"/>
    <col min="6610" max="6610" width="13" style="3" bestFit="1" customWidth="1"/>
    <col min="6611" max="6611" width="9.140625" style="3"/>
    <col min="6612" max="6612" width="10.5703125" style="3" bestFit="1" customWidth="1"/>
    <col min="6613" max="6613" width="10.28515625" style="3" bestFit="1" customWidth="1"/>
    <col min="6614" max="6614" width="13" style="3" bestFit="1" customWidth="1"/>
    <col min="6615" max="6616" width="9.140625" style="3"/>
    <col min="6617" max="6617" width="10.28515625" style="3" bestFit="1" customWidth="1"/>
    <col min="6618" max="6618" width="12" style="3" bestFit="1" customWidth="1"/>
    <col min="6619" max="6619" width="9.140625" style="3"/>
    <col min="6620" max="6621" width="10.28515625" style="3" bestFit="1" customWidth="1"/>
    <col min="6622" max="6622" width="13" style="3" bestFit="1" customWidth="1"/>
    <col min="6623" max="6624" width="9.140625" style="3"/>
    <col min="6625" max="6625" width="10.28515625" style="3" bestFit="1" customWidth="1"/>
    <col min="6626" max="6626" width="13" style="3" bestFit="1" customWidth="1"/>
    <col min="6627" max="6628" width="9.140625" style="3"/>
    <col min="6629" max="6629" width="10.28515625" style="3" bestFit="1" customWidth="1"/>
    <col min="6630" max="6633" width="9.140625" style="3"/>
    <col min="6634" max="6634" width="13" style="3" bestFit="1" customWidth="1"/>
    <col min="6635" max="6637" width="9.140625" style="3"/>
    <col min="6638" max="6638" width="12" style="3" customWidth="1"/>
    <col min="6639" max="6645" width="9.140625" style="3"/>
    <col min="6646" max="6646" width="12" style="3" customWidth="1"/>
    <col min="6647" max="6649" width="9.140625" style="3"/>
    <col min="6650" max="6650" width="12" style="3" customWidth="1"/>
    <col min="6651" max="6657" width="9.140625" style="3"/>
    <col min="6658" max="6658" width="12" style="3" customWidth="1"/>
    <col min="6659" max="6661" width="9.140625" style="3"/>
    <col min="6662" max="6662" width="12" style="3" customWidth="1"/>
    <col min="6663" max="6669" width="9.140625" style="3"/>
    <col min="6670" max="6670" width="12" style="3" customWidth="1"/>
    <col min="6671" max="6673" width="9.140625" style="3"/>
    <col min="6674" max="6674" width="12" style="3" customWidth="1"/>
    <col min="6675" max="6681" width="9.140625" style="3"/>
    <col min="6682" max="6682" width="12" style="3" customWidth="1"/>
    <col min="6683" max="6685" width="9.140625" style="3"/>
    <col min="6686" max="6686" width="12" style="3" customWidth="1"/>
    <col min="6687" max="6693" width="9.140625" style="3"/>
    <col min="6694" max="6694" width="12" style="3" customWidth="1"/>
    <col min="6695" max="6697" width="9.140625" style="3"/>
    <col min="6698" max="6698" width="12" style="3" customWidth="1"/>
    <col min="6699" max="6705" width="9.140625" style="3"/>
    <col min="6706" max="6706" width="12" style="3" customWidth="1"/>
    <col min="6707" max="6709" width="9.140625" style="3"/>
    <col min="6710" max="6710" width="12" style="3" customWidth="1"/>
    <col min="6711" max="6717" width="9.140625" style="3"/>
    <col min="6718" max="6718" width="12" style="3" customWidth="1"/>
    <col min="6719" max="6721" width="9.140625" style="3"/>
    <col min="6722" max="6722" width="12" style="3" customWidth="1"/>
    <col min="6723" max="6729" width="9.140625" style="3"/>
    <col min="6730" max="6730" width="12" style="3" customWidth="1"/>
    <col min="6731" max="6783" width="9.140625" style="3"/>
    <col min="6784" max="6784" width="8.5703125" style="3" bestFit="1" customWidth="1"/>
    <col min="6785" max="6785" width="89.7109375" style="3" customWidth="1"/>
    <col min="6786" max="6786" width="8" style="3" customWidth="1"/>
    <col min="6787" max="6787" width="10.5703125" style="3" customWidth="1"/>
    <col min="6788" max="6788" width="10.28515625" style="3" customWidth="1"/>
    <col min="6789" max="6789" width="12.7109375" style="3" customWidth="1"/>
    <col min="6790" max="6790" width="14.5703125" style="3" customWidth="1"/>
    <col min="6791" max="6791" width="13.85546875" style="3" customWidth="1"/>
    <col min="6792" max="6831" width="0" style="3" hidden="1" customWidth="1"/>
    <col min="6832" max="6832" width="12.140625" style="3" customWidth="1"/>
    <col min="6833" max="6833" width="12.5703125" style="3" customWidth="1"/>
    <col min="6834" max="6834" width="13.42578125" style="3" customWidth="1"/>
    <col min="6835" max="6835" width="9.140625" style="3"/>
    <col min="6836" max="6836" width="11.42578125" style="3" customWidth="1"/>
    <col min="6837" max="6837" width="10.7109375" style="3" customWidth="1"/>
    <col min="6838" max="6838" width="12.28515625" style="3" customWidth="1"/>
    <col min="6839" max="6839" width="9.140625" style="3"/>
    <col min="6840" max="6840" width="12.42578125" style="3" customWidth="1"/>
    <col min="6841" max="6841" width="14.5703125" style="3" customWidth="1"/>
    <col min="6842" max="6842" width="13.5703125" style="3" customWidth="1"/>
    <col min="6843" max="6843" width="9.140625" style="3"/>
    <col min="6844" max="6844" width="10.28515625" style="3" customWidth="1"/>
    <col min="6845" max="6845" width="10.7109375" style="3" customWidth="1"/>
    <col min="6846" max="6846" width="13" style="3" customWidth="1"/>
    <col min="6847" max="6847" width="9.140625" style="3"/>
    <col min="6848" max="6848" width="9.7109375" style="3" bestFit="1" customWidth="1"/>
    <col min="6849" max="6849" width="10.28515625" style="3" bestFit="1" customWidth="1"/>
    <col min="6850" max="6850" width="16.42578125" style="3" bestFit="1" customWidth="1"/>
    <col min="6851" max="6851" width="12.28515625" style="3" bestFit="1" customWidth="1"/>
    <col min="6852" max="6852" width="10.28515625" style="3" bestFit="1" customWidth="1"/>
    <col min="6853" max="6853" width="10.28515625" style="3" customWidth="1"/>
    <col min="6854" max="6854" width="16.42578125" style="3" bestFit="1" customWidth="1"/>
    <col min="6855" max="6855" width="12.28515625" style="3" bestFit="1" customWidth="1"/>
    <col min="6856" max="6857" width="10.28515625" style="3" bestFit="1" customWidth="1"/>
    <col min="6858" max="6858" width="13" style="3" bestFit="1" customWidth="1"/>
    <col min="6859" max="6859" width="9.140625" style="3"/>
    <col min="6860" max="6861" width="10.28515625" style="3" bestFit="1" customWidth="1"/>
    <col min="6862" max="6862" width="12.7109375" style="3" bestFit="1" customWidth="1"/>
    <col min="6863" max="6863" width="9.140625" style="3"/>
    <col min="6864" max="6864" width="10.5703125" style="3" bestFit="1" customWidth="1"/>
    <col min="6865" max="6865" width="10.28515625" style="3" bestFit="1" customWidth="1"/>
    <col min="6866" max="6866" width="13" style="3" bestFit="1" customWidth="1"/>
    <col min="6867" max="6867" width="9.140625" style="3"/>
    <col min="6868" max="6868" width="10.5703125" style="3" bestFit="1" customWidth="1"/>
    <col min="6869" max="6869" width="10.28515625" style="3" bestFit="1" customWidth="1"/>
    <col min="6870" max="6870" width="13" style="3" bestFit="1" customWidth="1"/>
    <col min="6871" max="6872" width="9.140625" style="3"/>
    <col min="6873" max="6873" width="10.28515625" style="3" bestFit="1" customWidth="1"/>
    <col min="6874" max="6874" width="12" style="3" bestFit="1" customWidth="1"/>
    <col min="6875" max="6875" width="9.140625" style="3"/>
    <col min="6876" max="6877" width="10.28515625" style="3" bestFit="1" customWidth="1"/>
    <col min="6878" max="6878" width="13" style="3" bestFit="1" customWidth="1"/>
    <col min="6879" max="6880" width="9.140625" style="3"/>
    <col min="6881" max="6881" width="10.28515625" style="3" bestFit="1" customWidth="1"/>
    <col min="6882" max="6882" width="13" style="3" bestFit="1" customWidth="1"/>
    <col min="6883" max="6884" width="9.140625" style="3"/>
    <col min="6885" max="6885" width="10.28515625" style="3" bestFit="1" customWidth="1"/>
    <col min="6886" max="6889" width="9.140625" style="3"/>
    <col min="6890" max="6890" width="13" style="3" bestFit="1" customWidth="1"/>
    <col min="6891" max="6893" width="9.140625" style="3"/>
    <col min="6894" max="6894" width="12" style="3" customWidth="1"/>
    <col min="6895" max="6901" width="9.140625" style="3"/>
    <col min="6902" max="6902" width="12" style="3" customWidth="1"/>
    <col min="6903" max="6905" width="9.140625" style="3"/>
    <col min="6906" max="6906" width="12" style="3" customWidth="1"/>
    <col min="6907" max="6913" width="9.140625" style="3"/>
    <col min="6914" max="6914" width="12" style="3" customWidth="1"/>
    <col min="6915" max="6917" width="9.140625" style="3"/>
    <col min="6918" max="6918" width="12" style="3" customWidth="1"/>
    <col min="6919" max="6925" width="9.140625" style="3"/>
    <col min="6926" max="6926" width="12" style="3" customWidth="1"/>
    <col min="6927" max="6929" width="9.140625" style="3"/>
    <col min="6930" max="6930" width="12" style="3" customWidth="1"/>
    <col min="6931" max="6937" width="9.140625" style="3"/>
    <col min="6938" max="6938" width="12" style="3" customWidth="1"/>
    <col min="6939" max="6941" width="9.140625" style="3"/>
    <col min="6942" max="6942" width="12" style="3" customWidth="1"/>
    <col min="6943" max="6949" width="9.140625" style="3"/>
    <col min="6950" max="6950" width="12" style="3" customWidth="1"/>
    <col min="6951" max="6953" width="9.140625" style="3"/>
    <col min="6954" max="6954" width="12" style="3" customWidth="1"/>
    <col min="6955" max="6961" width="9.140625" style="3"/>
    <col min="6962" max="6962" width="12" style="3" customWidth="1"/>
    <col min="6963" max="6965" width="9.140625" style="3"/>
    <col min="6966" max="6966" width="12" style="3" customWidth="1"/>
    <col min="6967" max="6973" width="9.140625" style="3"/>
    <col min="6974" max="6974" width="12" style="3" customWidth="1"/>
    <col min="6975" max="6977" width="9.140625" style="3"/>
    <col min="6978" max="6978" width="12" style="3" customWidth="1"/>
    <col min="6979" max="6985" width="9.140625" style="3"/>
    <col min="6986" max="6986" width="12" style="3" customWidth="1"/>
    <col min="6987" max="7039" width="9.140625" style="3"/>
    <col min="7040" max="7040" width="8.5703125" style="3" bestFit="1" customWidth="1"/>
    <col min="7041" max="7041" width="89.7109375" style="3" customWidth="1"/>
    <col min="7042" max="7042" width="8" style="3" customWidth="1"/>
    <col min="7043" max="7043" width="10.5703125" style="3" customWidth="1"/>
    <col min="7044" max="7044" width="10.28515625" style="3" customWidth="1"/>
    <col min="7045" max="7045" width="12.7109375" style="3" customWidth="1"/>
    <col min="7046" max="7046" width="14.5703125" style="3" customWidth="1"/>
    <col min="7047" max="7047" width="13.85546875" style="3" customWidth="1"/>
    <col min="7048" max="7087" width="0" style="3" hidden="1" customWidth="1"/>
    <col min="7088" max="7088" width="12.140625" style="3" customWidth="1"/>
    <col min="7089" max="7089" width="12.5703125" style="3" customWidth="1"/>
    <col min="7090" max="7090" width="13.42578125" style="3" customWidth="1"/>
    <col min="7091" max="7091" width="9.140625" style="3"/>
    <col min="7092" max="7092" width="11.42578125" style="3" customWidth="1"/>
    <col min="7093" max="7093" width="10.7109375" style="3" customWidth="1"/>
    <col min="7094" max="7094" width="12.28515625" style="3" customWidth="1"/>
    <col min="7095" max="7095" width="9.140625" style="3"/>
    <col min="7096" max="7096" width="12.42578125" style="3" customWidth="1"/>
    <col min="7097" max="7097" width="14.5703125" style="3" customWidth="1"/>
    <col min="7098" max="7098" width="13.5703125" style="3" customWidth="1"/>
    <col min="7099" max="7099" width="9.140625" style="3"/>
    <col min="7100" max="7100" width="10.28515625" style="3" customWidth="1"/>
    <col min="7101" max="7101" width="10.7109375" style="3" customWidth="1"/>
    <col min="7102" max="7102" width="13" style="3" customWidth="1"/>
    <col min="7103" max="7103" width="9.140625" style="3"/>
    <col min="7104" max="7104" width="9.7109375" style="3" bestFit="1" customWidth="1"/>
    <col min="7105" max="7105" width="10.28515625" style="3" bestFit="1" customWidth="1"/>
    <col min="7106" max="7106" width="16.42578125" style="3" bestFit="1" customWidth="1"/>
    <col min="7107" max="7107" width="12.28515625" style="3" bestFit="1" customWidth="1"/>
    <col min="7108" max="7108" width="10.28515625" style="3" bestFit="1" customWidth="1"/>
    <col min="7109" max="7109" width="10.28515625" style="3" customWidth="1"/>
    <col min="7110" max="7110" width="16.42578125" style="3" bestFit="1" customWidth="1"/>
    <col min="7111" max="7111" width="12.28515625" style="3" bestFit="1" customWidth="1"/>
    <col min="7112" max="7113" width="10.28515625" style="3" bestFit="1" customWidth="1"/>
    <col min="7114" max="7114" width="13" style="3" bestFit="1" customWidth="1"/>
    <col min="7115" max="7115" width="9.140625" style="3"/>
    <col min="7116" max="7117" width="10.28515625" style="3" bestFit="1" customWidth="1"/>
    <col min="7118" max="7118" width="12.7109375" style="3" bestFit="1" customWidth="1"/>
    <col min="7119" max="7119" width="9.140625" style="3"/>
    <col min="7120" max="7120" width="10.5703125" style="3" bestFit="1" customWidth="1"/>
    <col min="7121" max="7121" width="10.28515625" style="3" bestFit="1" customWidth="1"/>
    <col min="7122" max="7122" width="13" style="3" bestFit="1" customWidth="1"/>
    <col min="7123" max="7123" width="9.140625" style="3"/>
    <col min="7124" max="7124" width="10.5703125" style="3" bestFit="1" customWidth="1"/>
    <col min="7125" max="7125" width="10.28515625" style="3" bestFit="1" customWidth="1"/>
    <col min="7126" max="7126" width="13" style="3" bestFit="1" customWidth="1"/>
    <col min="7127" max="7128" width="9.140625" style="3"/>
    <col min="7129" max="7129" width="10.28515625" style="3" bestFit="1" customWidth="1"/>
    <col min="7130" max="7130" width="12" style="3" bestFit="1" customWidth="1"/>
    <col min="7131" max="7131" width="9.140625" style="3"/>
    <col min="7132" max="7133" width="10.28515625" style="3" bestFit="1" customWidth="1"/>
    <col min="7134" max="7134" width="13" style="3" bestFit="1" customWidth="1"/>
    <col min="7135" max="7136" width="9.140625" style="3"/>
    <col min="7137" max="7137" width="10.28515625" style="3" bestFit="1" customWidth="1"/>
    <col min="7138" max="7138" width="13" style="3" bestFit="1" customWidth="1"/>
    <col min="7139" max="7140" width="9.140625" style="3"/>
    <col min="7141" max="7141" width="10.28515625" style="3" bestFit="1" customWidth="1"/>
    <col min="7142" max="7145" width="9.140625" style="3"/>
    <col min="7146" max="7146" width="13" style="3" bestFit="1" customWidth="1"/>
    <col min="7147" max="7149" width="9.140625" style="3"/>
    <col min="7150" max="7150" width="12" style="3" customWidth="1"/>
    <col min="7151" max="7157" width="9.140625" style="3"/>
    <col min="7158" max="7158" width="12" style="3" customWidth="1"/>
    <col min="7159" max="7161" width="9.140625" style="3"/>
    <col min="7162" max="7162" width="12" style="3" customWidth="1"/>
    <col min="7163" max="7169" width="9.140625" style="3"/>
    <col min="7170" max="7170" width="12" style="3" customWidth="1"/>
    <col min="7171" max="7173" width="9.140625" style="3"/>
    <col min="7174" max="7174" width="12" style="3" customWidth="1"/>
    <col min="7175" max="7181" width="9.140625" style="3"/>
    <col min="7182" max="7182" width="12" style="3" customWidth="1"/>
    <col min="7183" max="7185" width="9.140625" style="3"/>
    <col min="7186" max="7186" width="12" style="3" customWidth="1"/>
    <col min="7187" max="7193" width="9.140625" style="3"/>
    <col min="7194" max="7194" width="12" style="3" customWidth="1"/>
    <col min="7195" max="7197" width="9.140625" style="3"/>
    <col min="7198" max="7198" width="12" style="3" customWidth="1"/>
    <col min="7199" max="7205" width="9.140625" style="3"/>
    <col min="7206" max="7206" width="12" style="3" customWidth="1"/>
    <col min="7207" max="7209" width="9.140625" style="3"/>
    <col min="7210" max="7210" width="12" style="3" customWidth="1"/>
    <col min="7211" max="7217" width="9.140625" style="3"/>
    <col min="7218" max="7218" width="12" style="3" customWidth="1"/>
    <col min="7219" max="7221" width="9.140625" style="3"/>
    <col min="7222" max="7222" width="12" style="3" customWidth="1"/>
    <col min="7223" max="7229" width="9.140625" style="3"/>
    <col min="7230" max="7230" width="12" style="3" customWidth="1"/>
    <col min="7231" max="7233" width="9.140625" style="3"/>
    <col min="7234" max="7234" width="12" style="3" customWidth="1"/>
    <col min="7235" max="7241" width="9.140625" style="3"/>
    <col min="7242" max="7242" width="12" style="3" customWidth="1"/>
    <col min="7243" max="7295" width="9.140625" style="3"/>
    <col min="7296" max="7296" width="8.5703125" style="3" bestFit="1" customWidth="1"/>
    <col min="7297" max="7297" width="89.7109375" style="3" customWidth="1"/>
    <col min="7298" max="7298" width="8" style="3" customWidth="1"/>
    <col min="7299" max="7299" width="10.5703125" style="3" customWidth="1"/>
    <col min="7300" max="7300" width="10.28515625" style="3" customWidth="1"/>
    <col min="7301" max="7301" width="12.7109375" style="3" customWidth="1"/>
    <col min="7302" max="7302" width="14.5703125" style="3" customWidth="1"/>
    <col min="7303" max="7303" width="13.85546875" style="3" customWidth="1"/>
    <col min="7304" max="7343" width="0" style="3" hidden="1" customWidth="1"/>
    <col min="7344" max="7344" width="12.140625" style="3" customWidth="1"/>
    <col min="7345" max="7345" width="12.5703125" style="3" customWidth="1"/>
    <col min="7346" max="7346" width="13.42578125" style="3" customWidth="1"/>
    <col min="7347" max="7347" width="9.140625" style="3"/>
    <col min="7348" max="7348" width="11.42578125" style="3" customWidth="1"/>
    <col min="7349" max="7349" width="10.7109375" style="3" customWidth="1"/>
    <col min="7350" max="7350" width="12.28515625" style="3" customWidth="1"/>
    <col min="7351" max="7351" width="9.140625" style="3"/>
    <col min="7352" max="7352" width="12.42578125" style="3" customWidth="1"/>
    <col min="7353" max="7353" width="14.5703125" style="3" customWidth="1"/>
    <col min="7354" max="7354" width="13.5703125" style="3" customWidth="1"/>
    <col min="7355" max="7355" width="9.140625" style="3"/>
    <col min="7356" max="7356" width="10.28515625" style="3" customWidth="1"/>
    <col min="7357" max="7357" width="10.7109375" style="3" customWidth="1"/>
    <col min="7358" max="7358" width="13" style="3" customWidth="1"/>
    <col min="7359" max="7359" width="9.140625" style="3"/>
    <col min="7360" max="7360" width="9.7109375" style="3" bestFit="1" customWidth="1"/>
    <col min="7361" max="7361" width="10.28515625" style="3" bestFit="1" customWidth="1"/>
    <col min="7362" max="7362" width="16.42578125" style="3" bestFit="1" customWidth="1"/>
    <col min="7363" max="7363" width="12.28515625" style="3" bestFit="1" customWidth="1"/>
    <col min="7364" max="7364" width="10.28515625" style="3" bestFit="1" customWidth="1"/>
    <col min="7365" max="7365" width="10.28515625" style="3" customWidth="1"/>
    <col min="7366" max="7366" width="16.42578125" style="3" bestFit="1" customWidth="1"/>
    <col min="7367" max="7367" width="12.28515625" style="3" bestFit="1" customWidth="1"/>
    <col min="7368" max="7369" width="10.28515625" style="3" bestFit="1" customWidth="1"/>
    <col min="7370" max="7370" width="13" style="3" bestFit="1" customWidth="1"/>
    <col min="7371" max="7371" width="9.140625" style="3"/>
    <col min="7372" max="7373" width="10.28515625" style="3" bestFit="1" customWidth="1"/>
    <col min="7374" max="7374" width="12.7109375" style="3" bestFit="1" customWidth="1"/>
    <col min="7375" max="7375" width="9.140625" style="3"/>
    <col min="7376" max="7376" width="10.5703125" style="3" bestFit="1" customWidth="1"/>
    <col min="7377" max="7377" width="10.28515625" style="3" bestFit="1" customWidth="1"/>
    <col min="7378" max="7378" width="13" style="3" bestFit="1" customWidth="1"/>
    <col min="7379" max="7379" width="9.140625" style="3"/>
    <col min="7380" max="7380" width="10.5703125" style="3" bestFit="1" customWidth="1"/>
    <col min="7381" max="7381" width="10.28515625" style="3" bestFit="1" customWidth="1"/>
    <col min="7382" max="7382" width="13" style="3" bestFit="1" customWidth="1"/>
    <col min="7383" max="7384" width="9.140625" style="3"/>
    <col min="7385" max="7385" width="10.28515625" style="3" bestFit="1" customWidth="1"/>
    <col min="7386" max="7386" width="12" style="3" bestFit="1" customWidth="1"/>
    <col min="7387" max="7387" width="9.140625" style="3"/>
    <col min="7388" max="7389" width="10.28515625" style="3" bestFit="1" customWidth="1"/>
    <col min="7390" max="7390" width="13" style="3" bestFit="1" customWidth="1"/>
    <col min="7391" max="7392" width="9.140625" style="3"/>
    <col min="7393" max="7393" width="10.28515625" style="3" bestFit="1" customWidth="1"/>
    <col min="7394" max="7394" width="13" style="3" bestFit="1" customWidth="1"/>
    <col min="7395" max="7396" width="9.140625" style="3"/>
    <col min="7397" max="7397" width="10.28515625" style="3" bestFit="1" customWidth="1"/>
    <col min="7398" max="7401" width="9.140625" style="3"/>
    <col min="7402" max="7402" width="13" style="3" bestFit="1" customWidth="1"/>
    <col min="7403" max="7405" width="9.140625" style="3"/>
    <col min="7406" max="7406" width="12" style="3" customWidth="1"/>
    <col min="7407" max="7413" width="9.140625" style="3"/>
    <col min="7414" max="7414" width="12" style="3" customWidth="1"/>
    <col min="7415" max="7417" width="9.140625" style="3"/>
    <col min="7418" max="7418" width="12" style="3" customWidth="1"/>
    <col min="7419" max="7425" width="9.140625" style="3"/>
    <col min="7426" max="7426" width="12" style="3" customWidth="1"/>
    <col min="7427" max="7429" width="9.140625" style="3"/>
    <col min="7430" max="7430" width="12" style="3" customWidth="1"/>
    <col min="7431" max="7437" width="9.140625" style="3"/>
    <col min="7438" max="7438" width="12" style="3" customWidth="1"/>
    <col min="7439" max="7441" width="9.140625" style="3"/>
    <col min="7442" max="7442" width="12" style="3" customWidth="1"/>
    <col min="7443" max="7449" width="9.140625" style="3"/>
    <col min="7450" max="7450" width="12" style="3" customWidth="1"/>
    <col min="7451" max="7453" width="9.140625" style="3"/>
    <col min="7454" max="7454" width="12" style="3" customWidth="1"/>
    <col min="7455" max="7461" width="9.140625" style="3"/>
    <col min="7462" max="7462" width="12" style="3" customWidth="1"/>
    <col min="7463" max="7465" width="9.140625" style="3"/>
    <col min="7466" max="7466" width="12" style="3" customWidth="1"/>
    <col min="7467" max="7473" width="9.140625" style="3"/>
    <col min="7474" max="7474" width="12" style="3" customWidth="1"/>
    <col min="7475" max="7477" width="9.140625" style="3"/>
    <col min="7478" max="7478" width="12" style="3" customWidth="1"/>
    <col min="7479" max="7485" width="9.140625" style="3"/>
    <col min="7486" max="7486" width="12" style="3" customWidth="1"/>
    <col min="7487" max="7489" width="9.140625" style="3"/>
    <col min="7490" max="7490" width="12" style="3" customWidth="1"/>
    <col min="7491" max="7497" width="9.140625" style="3"/>
    <col min="7498" max="7498" width="12" style="3" customWidth="1"/>
    <col min="7499" max="7551" width="9.140625" style="3"/>
    <col min="7552" max="7552" width="8.5703125" style="3" bestFit="1" customWidth="1"/>
    <col min="7553" max="7553" width="89.7109375" style="3" customWidth="1"/>
    <col min="7554" max="7554" width="8" style="3" customWidth="1"/>
    <col min="7555" max="7555" width="10.5703125" style="3" customWidth="1"/>
    <col min="7556" max="7556" width="10.28515625" style="3" customWidth="1"/>
    <col min="7557" max="7557" width="12.7109375" style="3" customWidth="1"/>
    <col min="7558" max="7558" width="14.5703125" style="3" customWidth="1"/>
    <col min="7559" max="7559" width="13.85546875" style="3" customWidth="1"/>
    <col min="7560" max="7599" width="0" style="3" hidden="1" customWidth="1"/>
    <col min="7600" max="7600" width="12.140625" style="3" customWidth="1"/>
    <col min="7601" max="7601" width="12.5703125" style="3" customWidth="1"/>
    <col min="7602" max="7602" width="13.42578125" style="3" customWidth="1"/>
    <col min="7603" max="7603" width="9.140625" style="3"/>
    <col min="7604" max="7604" width="11.42578125" style="3" customWidth="1"/>
    <col min="7605" max="7605" width="10.7109375" style="3" customWidth="1"/>
    <col min="7606" max="7606" width="12.28515625" style="3" customWidth="1"/>
    <col min="7607" max="7607" width="9.140625" style="3"/>
    <col min="7608" max="7608" width="12.42578125" style="3" customWidth="1"/>
    <col min="7609" max="7609" width="14.5703125" style="3" customWidth="1"/>
    <col min="7610" max="7610" width="13.5703125" style="3" customWidth="1"/>
    <col min="7611" max="7611" width="9.140625" style="3"/>
    <col min="7612" max="7612" width="10.28515625" style="3" customWidth="1"/>
    <col min="7613" max="7613" width="10.7109375" style="3" customWidth="1"/>
    <col min="7614" max="7614" width="13" style="3" customWidth="1"/>
    <col min="7615" max="7615" width="9.140625" style="3"/>
    <col min="7616" max="7616" width="9.7109375" style="3" bestFit="1" customWidth="1"/>
    <col min="7617" max="7617" width="10.28515625" style="3" bestFit="1" customWidth="1"/>
    <col min="7618" max="7618" width="16.42578125" style="3" bestFit="1" customWidth="1"/>
    <col min="7619" max="7619" width="12.28515625" style="3" bestFit="1" customWidth="1"/>
    <col min="7620" max="7620" width="10.28515625" style="3" bestFit="1" customWidth="1"/>
    <col min="7621" max="7621" width="10.28515625" style="3" customWidth="1"/>
    <col min="7622" max="7622" width="16.42578125" style="3" bestFit="1" customWidth="1"/>
    <col min="7623" max="7623" width="12.28515625" style="3" bestFit="1" customWidth="1"/>
    <col min="7624" max="7625" width="10.28515625" style="3" bestFit="1" customWidth="1"/>
    <col min="7626" max="7626" width="13" style="3" bestFit="1" customWidth="1"/>
    <col min="7627" max="7627" width="9.140625" style="3"/>
    <col min="7628" max="7629" width="10.28515625" style="3" bestFit="1" customWidth="1"/>
    <col min="7630" max="7630" width="12.7109375" style="3" bestFit="1" customWidth="1"/>
    <col min="7631" max="7631" width="9.140625" style="3"/>
    <col min="7632" max="7632" width="10.5703125" style="3" bestFit="1" customWidth="1"/>
    <col min="7633" max="7633" width="10.28515625" style="3" bestFit="1" customWidth="1"/>
    <col min="7634" max="7634" width="13" style="3" bestFit="1" customWidth="1"/>
    <col min="7635" max="7635" width="9.140625" style="3"/>
    <col min="7636" max="7636" width="10.5703125" style="3" bestFit="1" customWidth="1"/>
    <col min="7637" max="7637" width="10.28515625" style="3" bestFit="1" customWidth="1"/>
    <col min="7638" max="7638" width="13" style="3" bestFit="1" customWidth="1"/>
    <col min="7639" max="7640" width="9.140625" style="3"/>
    <col min="7641" max="7641" width="10.28515625" style="3" bestFit="1" customWidth="1"/>
    <col min="7642" max="7642" width="12" style="3" bestFit="1" customWidth="1"/>
    <col min="7643" max="7643" width="9.140625" style="3"/>
    <col min="7644" max="7645" width="10.28515625" style="3" bestFit="1" customWidth="1"/>
    <col min="7646" max="7646" width="13" style="3" bestFit="1" customWidth="1"/>
    <col min="7647" max="7648" width="9.140625" style="3"/>
    <col min="7649" max="7649" width="10.28515625" style="3" bestFit="1" customWidth="1"/>
    <col min="7650" max="7650" width="13" style="3" bestFit="1" customWidth="1"/>
    <col min="7651" max="7652" width="9.140625" style="3"/>
    <col min="7653" max="7653" width="10.28515625" style="3" bestFit="1" customWidth="1"/>
    <col min="7654" max="7657" width="9.140625" style="3"/>
    <col min="7658" max="7658" width="13" style="3" bestFit="1" customWidth="1"/>
    <col min="7659" max="7661" width="9.140625" style="3"/>
    <col min="7662" max="7662" width="12" style="3" customWidth="1"/>
    <col min="7663" max="7669" width="9.140625" style="3"/>
    <col min="7670" max="7670" width="12" style="3" customWidth="1"/>
    <col min="7671" max="7673" width="9.140625" style="3"/>
    <col min="7674" max="7674" width="12" style="3" customWidth="1"/>
    <col min="7675" max="7681" width="9.140625" style="3"/>
    <col min="7682" max="7682" width="12" style="3" customWidth="1"/>
    <col min="7683" max="7685" width="9.140625" style="3"/>
    <col min="7686" max="7686" width="12" style="3" customWidth="1"/>
    <col min="7687" max="7693" width="9.140625" style="3"/>
    <col min="7694" max="7694" width="12" style="3" customWidth="1"/>
    <col min="7695" max="7697" width="9.140625" style="3"/>
    <col min="7698" max="7698" width="12" style="3" customWidth="1"/>
    <col min="7699" max="7705" width="9.140625" style="3"/>
    <col min="7706" max="7706" width="12" style="3" customWidth="1"/>
    <col min="7707" max="7709" width="9.140625" style="3"/>
    <col min="7710" max="7710" width="12" style="3" customWidth="1"/>
    <col min="7711" max="7717" width="9.140625" style="3"/>
    <col min="7718" max="7718" width="12" style="3" customWidth="1"/>
    <col min="7719" max="7721" width="9.140625" style="3"/>
    <col min="7722" max="7722" width="12" style="3" customWidth="1"/>
    <col min="7723" max="7729" width="9.140625" style="3"/>
    <col min="7730" max="7730" width="12" style="3" customWidth="1"/>
    <col min="7731" max="7733" width="9.140625" style="3"/>
    <col min="7734" max="7734" width="12" style="3" customWidth="1"/>
    <col min="7735" max="7741" width="9.140625" style="3"/>
    <col min="7742" max="7742" width="12" style="3" customWidth="1"/>
    <col min="7743" max="7745" width="9.140625" style="3"/>
    <col min="7746" max="7746" width="12" style="3" customWidth="1"/>
    <col min="7747" max="7753" width="9.140625" style="3"/>
    <col min="7754" max="7754" width="12" style="3" customWidth="1"/>
    <col min="7755" max="7807" width="9.140625" style="3"/>
    <col min="7808" max="7808" width="8.5703125" style="3" bestFit="1" customWidth="1"/>
    <col min="7809" max="7809" width="89.7109375" style="3" customWidth="1"/>
    <col min="7810" max="7810" width="8" style="3" customWidth="1"/>
    <col min="7811" max="7811" width="10.5703125" style="3" customWidth="1"/>
    <col min="7812" max="7812" width="10.28515625" style="3" customWidth="1"/>
    <col min="7813" max="7813" width="12.7109375" style="3" customWidth="1"/>
    <col min="7814" max="7814" width="14.5703125" style="3" customWidth="1"/>
    <col min="7815" max="7815" width="13.85546875" style="3" customWidth="1"/>
    <col min="7816" max="7855" width="0" style="3" hidden="1" customWidth="1"/>
    <col min="7856" max="7856" width="12.140625" style="3" customWidth="1"/>
    <col min="7857" max="7857" width="12.5703125" style="3" customWidth="1"/>
    <col min="7858" max="7858" width="13.42578125" style="3" customWidth="1"/>
    <col min="7859" max="7859" width="9.140625" style="3"/>
    <col min="7860" max="7860" width="11.42578125" style="3" customWidth="1"/>
    <col min="7861" max="7861" width="10.7109375" style="3" customWidth="1"/>
    <col min="7862" max="7862" width="12.28515625" style="3" customWidth="1"/>
    <col min="7863" max="7863" width="9.140625" style="3"/>
    <col min="7864" max="7864" width="12.42578125" style="3" customWidth="1"/>
    <col min="7865" max="7865" width="14.5703125" style="3" customWidth="1"/>
    <col min="7866" max="7866" width="13.5703125" style="3" customWidth="1"/>
    <col min="7867" max="7867" width="9.140625" style="3"/>
    <col min="7868" max="7868" width="10.28515625" style="3" customWidth="1"/>
    <col min="7869" max="7869" width="10.7109375" style="3" customWidth="1"/>
    <col min="7870" max="7870" width="13" style="3" customWidth="1"/>
    <col min="7871" max="7871" width="9.140625" style="3"/>
    <col min="7872" max="7872" width="9.7109375" style="3" bestFit="1" customWidth="1"/>
    <col min="7873" max="7873" width="10.28515625" style="3" bestFit="1" customWidth="1"/>
    <col min="7874" max="7874" width="16.42578125" style="3" bestFit="1" customWidth="1"/>
    <col min="7875" max="7875" width="12.28515625" style="3" bestFit="1" customWidth="1"/>
    <col min="7876" max="7876" width="10.28515625" style="3" bestFit="1" customWidth="1"/>
    <col min="7877" max="7877" width="10.28515625" style="3" customWidth="1"/>
    <col min="7878" max="7878" width="16.42578125" style="3" bestFit="1" customWidth="1"/>
    <col min="7879" max="7879" width="12.28515625" style="3" bestFit="1" customWidth="1"/>
    <col min="7880" max="7881" width="10.28515625" style="3" bestFit="1" customWidth="1"/>
    <col min="7882" max="7882" width="13" style="3" bestFit="1" customWidth="1"/>
    <col min="7883" max="7883" width="9.140625" style="3"/>
    <col min="7884" max="7885" width="10.28515625" style="3" bestFit="1" customWidth="1"/>
    <col min="7886" max="7886" width="12.7109375" style="3" bestFit="1" customWidth="1"/>
    <col min="7887" max="7887" width="9.140625" style="3"/>
    <col min="7888" max="7888" width="10.5703125" style="3" bestFit="1" customWidth="1"/>
    <col min="7889" max="7889" width="10.28515625" style="3" bestFit="1" customWidth="1"/>
    <col min="7890" max="7890" width="13" style="3" bestFit="1" customWidth="1"/>
    <col min="7891" max="7891" width="9.140625" style="3"/>
    <col min="7892" max="7892" width="10.5703125" style="3" bestFit="1" customWidth="1"/>
    <col min="7893" max="7893" width="10.28515625" style="3" bestFit="1" customWidth="1"/>
    <col min="7894" max="7894" width="13" style="3" bestFit="1" customWidth="1"/>
    <col min="7895" max="7896" width="9.140625" style="3"/>
    <col min="7897" max="7897" width="10.28515625" style="3" bestFit="1" customWidth="1"/>
    <col min="7898" max="7898" width="12" style="3" bestFit="1" customWidth="1"/>
    <col min="7899" max="7899" width="9.140625" style="3"/>
    <col min="7900" max="7901" width="10.28515625" style="3" bestFit="1" customWidth="1"/>
    <col min="7902" max="7902" width="13" style="3" bestFit="1" customWidth="1"/>
    <col min="7903" max="7904" width="9.140625" style="3"/>
    <col min="7905" max="7905" width="10.28515625" style="3" bestFit="1" customWidth="1"/>
    <col min="7906" max="7906" width="13" style="3" bestFit="1" customWidth="1"/>
    <col min="7907" max="7908" width="9.140625" style="3"/>
    <col min="7909" max="7909" width="10.28515625" style="3" bestFit="1" customWidth="1"/>
    <col min="7910" max="7913" width="9.140625" style="3"/>
    <col min="7914" max="7914" width="13" style="3" bestFit="1" customWidth="1"/>
    <col min="7915" max="7917" width="9.140625" style="3"/>
    <col min="7918" max="7918" width="12" style="3" customWidth="1"/>
    <col min="7919" max="7925" width="9.140625" style="3"/>
    <col min="7926" max="7926" width="12" style="3" customWidth="1"/>
    <col min="7927" max="7929" width="9.140625" style="3"/>
    <col min="7930" max="7930" width="12" style="3" customWidth="1"/>
    <col min="7931" max="7937" width="9.140625" style="3"/>
    <col min="7938" max="7938" width="12" style="3" customWidth="1"/>
    <col min="7939" max="7941" width="9.140625" style="3"/>
    <col min="7942" max="7942" width="12" style="3" customWidth="1"/>
    <col min="7943" max="7949" width="9.140625" style="3"/>
    <col min="7950" max="7950" width="12" style="3" customWidth="1"/>
    <col min="7951" max="7953" width="9.140625" style="3"/>
    <col min="7954" max="7954" width="12" style="3" customWidth="1"/>
    <col min="7955" max="7961" width="9.140625" style="3"/>
    <col min="7962" max="7962" width="12" style="3" customWidth="1"/>
    <col min="7963" max="7965" width="9.140625" style="3"/>
    <col min="7966" max="7966" width="12" style="3" customWidth="1"/>
    <col min="7967" max="7973" width="9.140625" style="3"/>
    <col min="7974" max="7974" width="12" style="3" customWidth="1"/>
    <col min="7975" max="7977" width="9.140625" style="3"/>
    <col min="7978" max="7978" width="12" style="3" customWidth="1"/>
    <col min="7979" max="7985" width="9.140625" style="3"/>
    <col min="7986" max="7986" width="12" style="3" customWidth="1"/>
    <col min="7987" max="7989" width="9.140625" style="3"/>
    <col min="7990" max="7990" width="12" style="3" customWidth="1"/>
    <col min="7991" max="7997" width="9.140625" style="3"/>
    <col min="7998" max="7998" width="12" style="3" customWidth="1"/>
    <col min="7999" max="8001" width="9.140625" style="3"/>
    <col min="8002" max="8002" width="12" style="3" customWidth="1"/>
    <col min="8003" max="8009" width="9.140625" style="3"/>
    <col min="8010" max="8010" width="12" style="3" customWidth="1"/>
    <col min="8011" max="8063" width="9.140625" style="3"/>
    <col min="8064" max="8064" width="8.5703125" style="3" bestFit="1" customWidth="1"/>
    <col min="8065" max="8065" width="89.7109375" style="3" customWidth="1"/>
    <col min="8066" max="8066" width="8" style="3" customWidth="1"/>
    <col min="8067" max="8067" width="10.5703125" style="3" customWidth="1"/>
    <col min="8068" max="8068" width="10.28515625" style="3" customWidth="1"/>
    <col min="8069" max="8069" width="12.7109375" style="3" customWidth="1"/>
    <col min="8070" max="8070" width="14.5703125" style="3" customWidth="1"/>
    <col min="8071" max="8071" width="13.85546875" style="3" customWidth="1"/>
    <col min="8072" max="8111" width="0" style="3" hidden="1" customWidth="1"/>
    <col min="8112" max="8112" width="12.140625" style="3" customWidth="1"/>
    <col min="8113" max="8113" width="12.5703125" style="3" customWidth="1"/>
    <col min="8114" max="8114" width="13.42578125" style="3" customWidth="1"/>
    <col min="8115" max="8115" width="9.140625" style="3"/>
    <col min="8116" max="8116" width="11.42578125" style="3" customWidth="1"/>
    <col min="8117" max="8117" width="10.7109375" style="3" customWidth="1"/>
    <col min="8118" max="8118" width="12.28515625" style="3" customWidth="1"/>
    <col min="8119" max="8119" width="9.140625" style="3"/>
    <col min="8120" max="8120" width="12.42578125" style="3" customWidth="1"/>
    <col min="8121" max="8121" width="14.5703125" style="3" customWidth="1"/>
    <col min="8122" max="8122" width="13.5703125" style="3" customWidth="1"/>
    <col min="8123" max="8123" width="9.140625" style="3"/>
    <col min="8124" max="8124" width="10.28515625" style="3" customWidth="1"/>
    <col min="8125" max="8125" width="10.7109375" style="3" customWidth="1"/>
    <col min="8126" max="8126" width="13" style="3" customWidth="1"/>
    <col min="8127" max="8127" width="9.140625" style="3"/>
    <col min="8128" max="8128" width="9.7109375" style="3" bestFit="1" customWidth="1"/>
    <col min="8129" max="8129" width="10.28515625" style="3" bestFit="1" customWidth="1"/>
    <col min="8130" max="8130" width="16.42578125" style="3" bestFit="1" customWidth="1"/>
    <col min="8131" max="8131" width="12.28515625" style="3" bestFit="1" customWidth="1"/>
    <col min="8132" max="8132" width="10.28515625" style="3" bestFit="1" customWidth="1"/>
    <col min="8133" max="8133" width="10.28515625" style="3" customWidth="1"/>
    <col min="8134" max="8134" width="16.42578125" style="3" bestFit="1" customWidth="1"/>
    <col min="8135" max="8135" width="12.28515625" style="3" bestFit="1" customWidth="1"/>
    <col min="8136" max="8137" width="10.28515625" style="3" bestFit="1" customWidth="1"/>
    <col min="8138" max="8138" width="13" style="3" bestFit="1" customWidth="1"/>
    <col min="8139" max="8139" width="9.140625" style="3"/>
    <col min="8140" max="8141" width="10.28515625" style="3" bestFit="1" customWidth="1"/>
    <col min="8142" max="8142" width="12.7109375" style="3" bestFit="1" customWidth="1"/>
    <col min="8143" max="8143" width="9.140625" style="3"/>
    <col min="8144" max="8144" width="10.5703125" style="3" bestFit="1" customWidth="1"/>
    <col min="8145" max="8145" width="10.28515625" style="3" bestFit="1" customWidth="1"/>
    <col min="8146" max="8146" width="13" style="3" bestFit="1" customWidth="1"/>
    <col min="8147" max="8147" width="9.140625" style="3"/>
    <col min="8148" max="8148" width="10.5703125" style="3" bestFit="1" customWidth="1"/>
    <col min="8149" max="8149" width="10.28515625" style="3" bestFit="1" customWidth="1"/>
    <col min="8150" max="8150" width="13" style="3" bestFit="1" customWidth="1"/>
    <col min="8151" max="8152" width="9.140625" style="3"/>
    <col min="8153" max="8153" width="10.28515625" style="3" bestFit="1" customWidth="1"/>
    <col min="8154" max="8154" width="12" style="3" bestFit="1" customWidth="1"/>
    <col min="8155" max="8155" width="9.140625" style="3"/>
    <col min="8156" max="8157" width="10.28515625" style="3" bestFit="1" customWidth="1"/>
    <col min="8158" max="8158" width="13" style="3" bestFit="1" customWidth="1"/>
    <col min="8159" max="8160" width="9.140625" style="3"/>
    <col min="8161" max="8161" width="10.28515625" style="3" bestFit="1" customWidth="1"/>
    <col min="8162" max="8162" width="13" style="3" bestFit="1" customWidth="1"/>
    <col min="8163" max="8164" width="9.140625" style="3"/>
    <col min="8165" max="8165" width="10.28515625" style="3" bestFit="1" customWidth="1"/>
    <col min="8166" max="8169" width="9.140625" style="3"/>
    <col min="8170" max="8170" width="13" style="3" bestFit="1" customWidth="1"/>
    <col min="8171" max="8173" width="9.140625" style="3"/>
    <col min="8174" max="8174" width="12" style="3" customWidth="1"/>
    <col min="8175" max="8181" width="9.140625" style="3"/>
    <col min="8182" max="8182" width="12" style="3" customWidth="1"/>
    <col min="8183" max="8185" width="9.140625" style="3"/>
    <col min="8186" max="8186" width="12" style="3" customWidth="1"/>
    <col min="8187" max="8193" width="9.140625" style="3"/>
    <col min="8194" max="8194" width="12" style="3" customWidth="1"/>
    <col min="8195" max="8197" width="9.140625" style="3"/>
    <col min="8198" max="8198" width="12" style="3" customWidth="1"/>
    <col min="8199" max="8205" width="9.140625" style="3"/>
    <col min="8206" max="8206" width="12" style="3" customWidth="1"/>
    <col min="8207" max="8209" width="9.140625" style="3"/>
    <col min="8210" max="8210" width="12" style="3" customWidth="1"/>
    <col min="8211" max="8217" width="9.140625" style="3"/>
    <col min="8218" max="8218" width="12" style="3" customWidth="1"/>
    <col min="8219" max="8221" width="9.140625" style="3"/>
    <col min="8222" max="8222" width="12" style="3" customWidth="1"/>
    <col min="8223" max="8229" width="9.140625" style="3"/>
    <col min="8230" max="8230" width="12" style="3" customWidth="1"/>
    <col min="8231" max="8233" width="9.140625" style="3"/>
    <col min="8234" max="8234" width="12" style="3" customWidth="1"/>
    <col min="8235" max="8241" width="9.140625" style="3"/>
    <col min="8242" max="8242" width="12" style="3" customWidth="1"/>
    <col min="8243" max="8245" width="9.140625" style="3"/>
    <col min="8246" max="8246" width="12" style="3" customWidth="1"/>
    <col min="8247" max="8253" width="9.140625" style="3"/>
    <col min="8254" max="8254" width="12" style="3" customWidth="1"/>
    <col min="8255" max="8257" width="9.140625" style="3"/>
    <col min="8258" max="8258" width="12" style="3" customWidth="1"/>
    <col min="8259" max="8265" width="9.140625" style="3"/>
    <col min="8266" max="8266" width="12" style="3" customWidth="1"/>
    <col min="8267" max="8319" width="9.140625" style="3"/>
    <col min="8320" max="8320" width="8.5703125" style="3" bestFit="1" customWidth="1"/>
    <col min="8321" max="8321" width="89.7109375" style="3" customWidth="1"/>
    <col min="8322" max="8322" width="8" style="3" customWidth="1"/>
    <col min="8323" max="8323" width="10.5703125" style="3" customWidth="1"/>
    <col min="8324" max="8324" width="10.28515625" style="3" customWidth="1"/>
    <col min="8325" max="8325" width="12.7109375" style="3" customWidth="1"/>
    <col min="8326" max="8326" width="14.5703125" style="3" customWidth="1"/>
    <col min="8327" max="8327" width="13.85546875" style="3" customWidth="1"/>
    <col min="8328" max="8367" width="0" style="3" hidden="1" customWidth="1"/>
    <col min="8368" max="8368" width="12.140625" style="3" customWidth="1"/>
    <col min="8369" max="8369" width="12.5703125" style="3" customWidth="1"/>
    <col min="8370" max="8370" width="13.42578125" style="3" customWidth="1"/>
    <col min="8371" max="8371" width="9.140625" style="3"/>
    <col min="8372" max="8372" width="11.42578125" style="3" customWidth="1"/>
    <col min="8373" max="8373" width="10.7109375" style="3" customWidth="1"/>
    <col min="8374" max="8374" width="12.28515625" style="3" customWidth="1"/>
    <col min="8375" max="8375" width="9.140625" style="3"/>
    <col min="8376" max="8376" width="12.42578125" style="3" customWidth="1"/>
    <col min="8377" max="8377" width="14.5703125" style="3" customWidth="1"/>
    <col min="8378" max="8378" width="13.5703125" style="3" customWidth="1"/>
    <col min="8379" max="8379" width="9.140625" style="3"/>
    <col min="8380" max="8380" width="10.28515625" style="3" customWidth="1"/>
    <col min="8381" max="8381" width="10.7109375" style="3" customWidth="1"/>
    <col min="8382" max="8382" width="13" style="3" customWidth="1"/>
    <col min="8383" max="8383" width="9.140625" style="3"/>
    <col min="8384" max="8384" width="9.7109375" style="3" bestFit="1" customWidth="1"/>
    <col min="8385" max="8385" width="10.28515625" style="3" bestFit="1" customWidth="1"/>
    <col min="8386" max="8386" width="16.42578125" style="3" bestFit="1" customWidth="1"/>
    <col min="8387" max="8387" width="12.28515625" style="3" bestFit="1" customWidth="1"/>
    <col min="8388" max="8388" width="10.28515625" style="3" bestFit="1" customWidth="1"/>
    <col min="8389" max="8389" width="10.28515625" style="3" customWidth="1"/>
    <col min="8390" max="8390" width="16.42578125" style="3" bestFit="1" customWidth="1"/>
    <col min="8391" max="8391" width="12.28515625" style="3" bestFit="1" customWidth="1"/>
    <col min="8392" max="8393" width="10.28515625" style="3" bestFit="1" customWidth="1"/>
    <col min="8394" max="8394" width="13" style="3" bestFit="1" customWidth="1"/>
    <col min="8395" max="8395" width="9.140625" style="3"/>
    <col min="8396" max="8397" width="10.28515625" style="3" bestFit="1" customWidth="1"/>
    <col min="8398" max="8398" width="12.7109375" style="3" bestFit="1" customWidth="1"/>
    <col min="8399" max="8399" width="9.140625" style="3"/>
    <col min="8400" max="8400" width="10.5703125" style="3" bestFit="1" customWidth="1"/>
    <col min="8401" max="8401" width="10.28515625" style="3" bestFit="1" customWidth="1"/>
    <col min="8402" max="8402" width="13" style="3" bestFit="1" customWidth="1"/>
    <col min="8403" max="8403" width="9.140625" style="3"/>
    <col min="8404" max="8404" width="10.5703125" style="3" bestFit="1" customWidth="1"/>
    <col min="8405" max="8405" width="10.28515625" style="3" bestFit="1" customWidth="1"/>
    <col min="8406" max="8406" width="13" style="3" bestFit="1" customWidth="1"/>
    <col min="8407" max="8408" width="9.140625" style="3"/>
    <col min="8409" max="8409" width="10.28515625" style="3" bestFit="1" customWidth="1"/>
    <col min="8410" max="8410" width="12" style="3" bestFit="1" customWidth="1"/>
    <col min="8411" max="8411" width="9.140625" style="3"/>
    <col min="8412" max="8413" width="10.28515625" style="3" bestFit="1" customWidth="1"/>
    <col min="8414" max="8414" width="13" style="3" bestFit="1" customWidth="1"/>
    <col min="8415" max="8416" width="9.140625" style="3"/>
    <col min="8417" max="8417" width="10.28515625" style="3" bestFit="1" customWidth="1"/>
    <col min="8418" max="8418" width="13" style="3" bestFit="1" customWidth="1"/>
    <col min="8419" max="8420" width="9.140625" style="3"/>
    <col min="8421" max="8421" width="10.28515625" style="3" bestFit="1" customWidth="1"/>
    <col min="8422" max="8425" width="9.140625" style="3"/>
    <col min="8426" max="8426" width="13" style="3" bestFit="1" customWidth="1"/>
    <col min="8427" max="8429" width="9.140625" style="3"/>
    <col min="8430" max="8430" width="12" style="3" customWidth="1"/>
    <col min="8431" max="8437" width="9.140625" style="3"/>
    <col min="8438" max="8438" width="12" style="3" customWidth="1"/>
    <col min="8439" max="8441" width="9.140625" style="3"/>
    <col min="8442" max="8442" width="12" style="3" customWidth="1"/>
    <col min="8443" max="8449" width="9.140625" style="3"/>
    <col min="8450" max="8450" width="12" style="3" customWidth="1"/>
    <col min="8451" max="8453" width="9.140625" style="3"/>
    <col min="8454" max="8454" width="12" style="3" customWidth="1"/>
    <col min="8455" max="8461" width="9.140625" style="3"/>
    <col min="8462" max="8462" width="12" style="3" customWidth="1"/>
    <col min="8463" max="8465" width="9.140625" style="3"/>
    <col min="8466" max="8466" width="12" style="3" customWidth="1"/>
    <col min="8467" max="8473" width="9.140625" style="3"/>
    <col min="8474" max="8474" width="12" style="3" customWidth="1"/>
    <col min="8475" max="8477" width="9.140625" style="3"/>
    <col min="8478" max="8478" width="12" style="3" customWidth="1"/>
    <col min="8479" max="8485" width="9.140625" style="3"/>
    <col min="8486" max="8486" width="12" style="3" customWidth="1"/>
    <col min="8487" max="8489" width="9.140625" style="3"/>
    <col min="8490" max="8490" width="12" style="3" customWidth="1"/>
    <col min="8491" max="8497" width="9.140625" style="3"/>
    <col min="8498" max="8498" width="12" style="3" customWidth="1"/>
    <col min="8499" max="8501" width="9.140625" style="3"/>
    <col min="8502" max="8502" width="12" style="3" customWidth="1"/>
    <col min="8503" max="8509" width="9.140625" style="3"/>
    <col min="8510" max="8510" width="12" style="3" customWidth="1"/>
    <col min="8511" max="8513" width="9.140625" style="3"/>
    <col min="8514" max="8514" width="12" style="3" customWidth="1"/>
    <col min="8515" max="8521" width="9.140625" style="3"/>
    <col min="8522" max="8522" width="12" style="3" customWidth="1"/>
    <col min="8523" max="8575" width="9.140625" style="3"/>
    <col min="8576" max="8576" width="8.5703125" style="3" bestFit="1" customWidth="1"/>
    <col min="8577" max="8577" width="89.7109375" style="3" customWidth="1"/>
    <col min="8578" max="8578" width="8" style="3" customWidth="1"/>
    <col min="8579" max="8579" width="10.5703125" style="3" customWidth="1"/>
    <col min="8580" max="8580" width="10.28515625" style="3" customWidth="1"/>
    <col min="8581" max="8581" width="12.7109375" style="3" customWidth="1"/>
    <col min="8582" max="8582" width="14.5703125" style="3" customWidth="1"/>
    <col min="8583" max="8583" width="13.85546875" style="3" customWidth="1"/>
    <col min="8584" max="8623" width="0" style="3" hidden="1" customWidth="1"/>
    <col min="8624" max="8624" width="12.140625" style="3" customWidth="1"/>
    <col min="8625" max="8625" width="12.5703125" style="3" customWidth="1"/>
    <col min="8626" max="8626" width="13.42578125" style="3" customWidth="1"/>
    <col min="8627" max="8627" width="9.140625" style="3"/>
    <col min="8628" max="8628" width="11.42578125" style="3" customWidth="1"/>
    <col min="8629" max="8629" width="10.7109375" style="3" customWidth="1"/>
    <col min="8630" max="8630" width="12.28515625" style="3" customWidth="1"/>
    <col min="8631" max="8631" width="9.140625" style="3"/>
    <col min="8632" max="8632" width="12.42578125" style="3" customWidth="1"/>
    <col min="8633" max="8633" width="14.5703125" style="3" customWidth="1"/>
    <col min="8634" max="8634" width="13.5703125" style="3" customWidth="1"/>
    <col min="8635" max="8635" width="9.140625" style="3"/>
    <col min="8636" max="8636" width="10.28515625" style="3" customWidth="1"/>
    <col min="8637" max="8637" width="10.7109375" style="3" customWidth="1"/>
    <col min="8638" max="8638" width="13" style="3" customWidth="1"/>
    <col min="8639" max="8639" width="9.140625" style="3"/>
    <col min="8640" max="8640" width="9.7109375" style="3" bestFit="1" customWidth="1"/>
    <col min="8641" max="8641" width="10.28515625" style="3" bestFit="1" customWidth="1"/>
    <col min="8642" max="8642" width="16.42578125" style="3" bestFit="1" customWidth="1"/>
    <col min="8643" max="8643" width="12.28515625" style="3" bestFit="1" customWidth="1"/>
    <col min="8644" max="8644" width="10.28515625" style="3" bestFit="1" customWidth="1"/>
    <col min="8645" max="8645" width="10.28515625" style="3" customWidth="1"/>
    <col min="8646" max="8646" width="16.42578125" style="3" bestFit="1" customWidth="1"/>
    <col min="8647" max="8647" width="12.28515625" style="3" bestFit="1" customWidth="1"/>
    <col min="8648" max="8649" width="10.28515625" style="3" bestFit="1" customWidth="1"/>
    <col min="8650" max="8650" width="13" style="3" bestFit="1" customWidth="1"/>
    <col min="8651" max="8651" width="9.140625" style="3"/>
    <col min="8652" max="8653" width="10.28515625" style="3" bestFit="1" customWidth="1"/>
    <col min="8654" max="8654" width="12.7109375" style="3" bestFit="1" customWidth="1"/>
    <col min="8655" max="8655" width="9.140625" style="3"/>
    <col min="8656" max="8656" width="10.5703125" style="3" bestFit="1" customWidth="1"/>
    <col min="8657" max="8657" width="10.28515625" style="3" bestFit="1" customWidth="1"/>
    <col min="8658" max="8658" width="13" style="3" bestFit="1" customWidth="1"/>
    <col min="8659" max="8659" width="9.140625" style="3"/>
    <col min="8660" max="8660" width="10.5703125" style="3" bestFit="1" customWidth="1"/>
    <col min="8661" max="8661" width="10.28515625" style="3" bestFit="1" customWidth="1"/>
    <col min="8662" max="8662" width="13" style="3" bestFit="1" customWidth="1"/>
    <col min="8663" max="8664" width="9.140625" style="3"/>
    <col min="8665" max="8665" width="10.28515625" style="3" bestFit="1" customWidth="1"/>
    <col min="8666" max="8666" width="12" style="3" bestFit="1" customWidth="1"/>
    <col min="8667" max="8667" width="9.140625" style="3"/>
    <col min="8668" max="8669" width="10.28515625" style="3" bestFit="1" customWidth="1"/>
    <col min="8670" max="8670" width="13" style="3" bestFit="1" customWidth="1"/>
    <col min="8671" max="8672" width="9.140625" style="3"/>
    <col min="8673" max="8673" width="10.28515625" style="3" bestFit="1" customWidth="1"/>
    <col min="8674" max="8674" width="13" style="3" bestFit="1" customWidth="1"/>
    <col min="8675" max="8676" width="9.140625" style="3"/>
    <col min="8677" max="8677" width="10.28515625" style="3" bestFit="1" customWidth="1"/>
    <col min="8678" max="8681" width="9.140625" style="3"/>
    <col min="8682" max="8682" width="13" style="3" bestFit="1" customWidth="1"/>
    <col min="8683" max="8685" width="9.140625" style="3"/>
    <col min="8686" max="8686" width="12" style="3" customWidth="1"/>
    <col min="8687" max="8693" width="9.140625" style="3"/>
    <col min="8694" max="8694" width="12" style="3" customWidth="1"/>
    <col min="8695" max="8697" width="9.140625" style="3"/>
    <col min="8698" max="8698" width="12" style="3" customWidth="1"/>
    <col min="8699" max="8705" width="9.140625" style="3"/>
    <col min="8706" max="8706" width="12" style="3" customWidth="1"/>
    <col min="8707" max="8709" width="9.140625" style="3"/>
    <col min="8710" max="8710" width="12" style="3" customWidth="1"/>
    <col min="8711" max="8717" width="9.140625" style="3"/>
    <col min="8718" max="8718" width="12" style="3" customWidth="1"/>
    <col min="8719" max="8721" width="9.140625" style="3"/>
    <col min="8722" max="8722" width="12" style="3" customWidth="1"/>
    <col min="8723" max="8729" width="9.140625" style="3"/>
    <col min="8730" max="8730" width="12" style="3" customWidth="1"/>
    <col min="8731" max="8733" width="9.140625" style="3"/>
    <col min="8734" max="8734" width="12" style="3" customWidth="1"/>
    <col min="8735" max="8741" width="9.140625" style="3"/>
    <col min="8742" max="8742" width="12" style="3" customWidth="1"/>
    <col min="8743" max="8745" width="9.140625" style="3"/>
    <col min="8746" max="8746" width="12" style="3" customWidth="1"/>
    <col min="8747" max="8753" width="9.140625" style="3"/>
    <col min="8754" max="8754" width="12" style="3" customWidth="1"/>
    <col min="8755" max="8757" width="9.140625" style="3"/>
    <col min="8758" max="8758" width="12" style="3" customWidth="1"/>
    <col min="8759" max="8765" width="9.140625" style="3"/>
    <col min="8766" max="8766" width="12" style="3" customWidth="1"/>
    <col min="8767" max="8769" width="9.140625" style="3"/>
    <col min="8770" max="8770" width="12" style="3" customWidth="1"/>
    <col min="8771" max="8777" width="9.140625" style="3"/>
    <col min="8778" max="8778" width="12" style="3" customWidth="1"/>
    <col min="8779" max="8831" width="9.140625" style="3"/>
    <col min="8832" max="8832" width="8.5703125" style="3" bestFit="1" customWidth="1"/>
    <col min="8833" max="8833" width="89.7109375" style="3" customWidth="1"/>
    <col min="8834" max="8834" width="8" style="3" customWidth="1"/>
    <col min="8835" max="8835" width="10.5703125" style="3" customWidth="1"/>
    <col min="8836" max="8836" width="10.28515625" style="3" customWidth="1"/>
    <col min="8837" max="8837" width="12.7109375" style="3" customWidth="1"/>
    <col min="8838" max="8838" width="14.5703125" style="3" customWidth="1"/>
    <col min="8839" max="8839" width="13.85546875" style="3" customWidth="1"/>
    <col min="8840" max="8879" width="0" style="3" hidden="1" customWidth="1"/>
    <col min="8880" max="8880" width="12.140625" style="3" customWidth="1"/>
    <col min="8881" max="8881" width="12.5703125" style="3" customWidth="1"/>
    <col min="8882" max="8882" width="13.42578125" style="3" customWidth="1"/>
    <col min="8883" max="8883" width="9.140625" style="3"/>
    <col min="8884" max="8884" width="11.42578125" style="3" customWidth="1"/>
    <col min="8885" max="8885" width="10.7109375" style="3" customWidth="1"/>
    <col min="8886" max="8886" width="12.28515625" style="3" customWidth="1"/>
    <col min="8887" max="8887" width="9.140625" style="3"/>
    <col min="8888" max="8888" width="12.42578125" style="3" customWidth="1"/>
    <col min="8889" max="8889" width="14.5703125" style="3" customWidth="1"/>
    <col min="8890" max="8890" width="13.5703125" style="3" customWidth="1"/>
    <col min="8891" max="8891" width="9.140625" style="3"/>
    <col min="8892" max="8892" width="10.28515625" style="3" customWidth="1"/>
    <col min="8893" max="8893" width="10.7109375" style="3" customWidth="1"/>
    <col min="8894" max="8894" width="13" style="3" customWidth="1"/>
    <col min="8895" max="8895" width="9.140625" style="3"/>
    <col min="8896" max="8896" width="9.7109375" style="3" bestFit="1" customWidth="1"/>
    <col min="8897" max="8897" width="10.28515625" style="3" bestFit="1" customWidth="1"/>
    <col min="8898" max="8898" width="16.42578125" style="3" bestFit="1" customWidth="1"/>
    <col min="8899" max="8899" width="12.28515625" style="3" bestFit="1" customWidth="1"/>
    <col min="8900" max="8900" width="10.28515625" style="3" bestFit="1" customWidth="1"/>
    <col min="8901" max="8901" width="10.28515625" style="3" customWidth="1"/>
    <col min="8902" max="8902" width="16.42578125" style="3" bestFit="1" customWidth="1"/>
    <col min="8903" max="8903" width="12.28515625" style="3" bestFit="1" customWidth="1"/>
    <col min="8904" max="8905" width="10.28515625" style="3" bestFit="1" customWidth="1"/>
    <col min="8906" max="8906" width="13" style="3" bestFit="1" customWidth="1"/>
    <col min="8907" max="8907" width="9.140625" style="3"/>
    <col min="8908" max="8909" width="10.28515625" style="3" bestFit="1" customWidth="1"/>
    <col min="8910" max="8910" width="12.7109375" style="3" bestFit="1" customWidth="1"/>
    <col min="8911" max="8911" width="9.140625" style="3"/>
    <col min="8912" max="8912" width="10.5703125" style="3" bestFit="1" customWidth="1"/>
    <col min="8913" max="8913" width="10.28515625" style="3" bestFit="1" customWidth="1"/>
    <col min="8914" max="8914" width="13" style="3" bestFit="1" customWidth="1"/>
    <col min="8915" max="8915" width="9.140625" style="3"/>
    <col min="8916" max="8916" width="10.5703125" style="3" bestFit="1" customWidth="1"/>
    <col min="8917" max="8917" width="10.28515625" style="3" bestFit="1" customWidth="1"/>
    <col min="8918" max="8918" width="13" style="3" bestFit="1" customWidth="1"/>
    <col min="8919" max="8920" width="9.140625" style="3"/>
    <col min="8921" max="8921" width="10.28515625" style="3" bestFit="1" customWidth="1"/>
    <col min="8922" max="8922" width="12" style="3" bestFit="1" customWidth="1"/>
    <col min="8923" max="8923" width="9.140625" style="3"/>
    <col min="8924" max="8925" width="10.28515625" style="3" bestFit="1" customWidth="1"/>
    <col min="8926" max="8926" width="13" style="3" bestFit="1" customWidth="1"/>
    <col min="8927" max="8928" width="9.140625" style="3"/>
    <col min="8929" max="8929" width="10.28515625" style="3" bestFit="1" customWidth="1"/>
    <col min="8930" max="8930" width="13" style="3" bestFit="1" customWidth="1"/>
    <col min="8931" max="8932" width="9.140625" style="3"/>
    <col min="8933" max="8933" width="10.28515625" style="3" bestFit="1" customWidth="1"/>
    <col min="8934" max="8937" width="9.140625" style="3"/>
    <col min="8938" max="8938" width="13" style="3" bestFit="1" customWidth="1"/>
    <col min="8939" max="8941" width="9.140625" style="3"/>
    <col min="8942" max="8942" width="12" style="3" customWidth="1"/>
    <col min="8943" max="8949" width="9.140625" style="3"/>
    <col min="8950" max="8950" width="12" style="3" customWidth="1"/>
    <col min="8951" max="8953" width="9.140625" style="3"/>
    <col min="8954" max="8954" width="12" style="3" customWidth="1"/>
    <col min="8955" max="8961" width="9.140625" style="3"/>
    <col min="8962" max="8962" width="12" style="3" customWidth="1"/>
    <col min="8963" max="8965" width="9.140625" style="3"/>
    <col min="8966" max="8966" width="12" style="3" customWidth="1"/>
    <col min="8967" max="8973" width="9.140625" style="3"/>
    <col min="8974" max="8974" width="12" style="3" customWidth="1"/>
    <col min="8975" max="8977" width="9.140625" style="3"/>
    <col min="8978" max="8978" width="12" style="3" customWidth="1"/>
    <col min="8979" max="8985" width="9.140625" style="3"/>
    <col min="8986" max="8986" width="12" style="3" customWidth="1"/>
    <col min="8987" max="8989" width="9.140625" style="3"/>
    <col min="8990" max="8990" width="12" style="3" customWidth="1"/>
    <col min="8991" max="8997" width="9.140625" style="3"/>
    <col min="8998" max="8998" width="12" style="3" customWidth="1"/>
    <col min="8999" max="9001" width="9.140625" style="3"/>
    <col min="9002" max="9002" width="12" style="3" customWidth="1"/>
    <col min="9003" max="9009" width="9.140625" style="3"/>
    <col min="9010" max="9010" width="12" style="3" customWidth="1"/>
    <col min="9011" max="9013" width="9.140625" style="3"/>
    <col min="9014" max="9014" width="12" style="3" customWidth="1"/>
    <col min="9015" max="9021" width="9.140625" style="3"/>
    <col min="9022" max="9022" width="12" style="3" customWidth="1"/>
    <col min="9023" max="9025" width="9.140625" style="3"/>
    <col min="9026" max="9026" width="12" style="3" customWidth="1"/>
    <col min="9027" max="9033" width="9.140625" style="3"/>
    <col min="9034" max="9034" width="12" style="3" customWidth="1"/>
    <col min="9035" max="9087" width="9.140625" style="3"/>
    <col min="9088" max="9088" width="8.5703125" style="3" bestFit="1" customWidth="1"/>
    <col min="9089" max="9089" width="89.7109375" style="3" customWidth="1"/>
    <col min="9090" max="9090" width="8" style="3" customWidth="1"/>
    <col min="9091" max="9091" width="10.5703125" style="3" customWidth="1"/>
    <col min="9092" max="9092" width="10.28515625" style="3" customWidth="1"/>
    <col min="9093" max="9093" width="12.7109375" style="3" customWidth="1"/>
    <col min="9094" max="9094" width="14.5703125" style="3" customWidth="1"/>
    <col min="9095" max="9095" width="13.85546875" style="3" customWidth="1"/>
    <col min="9096" max="9135" width="0" style="3" hidden="1" customWidth="1"/>
    <col min="9136" max="9136" width="12.140625" style="3" customWidth="1"/>
    <col min="9137" max="9137" width="12.5703125" style="3" customWidth="1"/>
    <col min="9138" max="9138" width="13.42578125" style="3" customWidth="1"/>
    <col min="9139" max="9139" width="9.140625" style="3"/>
    <col min="9140" max="9140" width="11.42578125" style="3" customWidth="1"/>
    <col min="9141" max="9141" width="10.7109375" style="3" customWidth="1"/>
    <col min="9142" max="9142" width="12.28515625" style="3" customWidth="1"/>
    <col min="9143" max="9143" width="9.140625" style="3"/>
    <col min="9144" max="9144" width="12.42578125" style="3" customWidth="1"/>
    <col min="9145" max="9145" width="14.5703125" style="3" customWidth="1"/>
    <col min="9146" max="9146" width="13.5703125" style="3" customWidth="1"/>
    <col min="9147" max="9147" width="9.140625" style="3"/>
    <col min="9148" max="9148" width="10.28515625" style="3" customWidth="1"/>
    <col min="9149" max="9149" width="10.7109375" style="3" customWidth="1"/>
    <col min="9150" max="9150" width="13" style="3" customWidth="1"/>
    <col min="9151" max="9151" width="9.140625" style="3"/>
    <col min="9152" max="9152" width="9.7109375" style="3" bestFit="1" customWidth="1"/>
    <col min="9153" max="9153" width="10.28515625" style="3" bestFit="1" customWidth="1"/>
    <col min="9154" max="9154" width="16.42578125" style="3" bestFit="1" customWidth="1"/>
    <col min="9155" max="9155" width="12.28515625" style="3" bestFit="1" customWidth="1"/>
    <col min="9156" max="9156" width="10.28515625" style="3" bestFit="1" customWidth="1"/>
    <col min="9157" max="9157" width="10.28515625" style="3" customWidth="1"/>
    <col min="9158" max="9158" width="16.42578125" style="3" bestFit="1" customWidth="1"/>
    <col min="9159" max="9159" width="12.28515625" style="3" bestFit="1" customWidth="1"/>
    <col min="9160" max="9161" width="10.28515625" style="3" bestFit="1" customWidth="1"/>
    <col min="9162" max="9162" width="13" style="3" bestFit="1" customWidth="1"/>
    <col min="9163" max="9163" width="9.140625" style="3"/>
    <col min="9164" max="9165" width="10.28515625" style="3" bestFit="1" customWidth="1"/>
    <col min="9166" max="9166" width="12.7109375" style="3" bestFit="1" customWidth="1"/>
    <col min="9167" max="9167" width="9.140625" style="3"/>
    <col min="9168" max="9168" width="10.5703125" style="3" bestFit="1" customWidth="1"/>
    <col min="9169" max="9169" width="10.28515625" style="3" bestFit="1" customWidth="1"/>
    <col min="9170" max="9170" width="13" style="3" bestFit="1" customWidth="1"/>
    <col min="9171" max="9171" width="9.140625" style="3"/>
    <col min="9172" max="9172" width="10.5703125" style="3" bestFit="1" customWidth="1"/>
    <col min="9173" max="9173" width="10.28515625" style="3" bestFit="1" customWidth="1"/>
    <col min="9174" max="9174" width="13" style="3" bestFit="1" customWidth="1"/>
    <col min="9175" max="9176" width="9.140625" style="3"/>
    <col min="9177" max="9177" width="10.28515625" style="3" bestFit="1" customWidth="1"/>
    <col min="9178" max="9178" width="12" style="3" bestFit="1" customWidth="1"/>
    <col min="9179" max="9179" width="9.140625" style="3"/>
    <col min="9180" max="9181" width="10.28515625" style="3" bestFit="1" customWidth="1"/>
    <col min="9182" max="9182" width="13" style="3" bestFit="1" customWidth="1"/>
    <col min="9183" max="9184" width="9.140625" style="3"/>
    <col min="9185" max="9185" width="10.28515625" style="3" bestFit="1" customWidth="1"/>
    <col min="9186" max="9186" width="13" style="3" bestFit="1" customWidth="1"/>
    <col min="9187" max="9188" width="9.140625" style="3"/>
    <col min="9189" max="9189" width="10.28515625" style="3" bestFit="1" customWidth="1"/>
    <col min="9190" max="9193" width="9.140625" style="3"/>
    <col min="9194" max="9194" width="13" style="3" bestFit="1" customWidth="1"/>
    <col min="9195" max="9197" width="9.140625" style="3"/>
    <col min="9198" max="9198" width="12" style="3" customWidth="1"/>
    <col min="9199" max="9205" width="9.140625" style="3"/>
    <col min="9206" max="9206" width="12" style="3" customWidth="1"/>
    <col min="9207" max="9209" width="9.140625" style="3"/>
    <col min="9210" max="9210" width="12" style="3" customWidth="1"/>
    <col min="9211" max="9217" width="9.140625" style="3"/>
    <col min="9218" max="9218" width="12" style="3" customWidth="1"/>
    <col min="9219" max="9221" width="9.140625" style="3"/>
    <col min="9222" max="9222" width="12" style="3" customWidth="1"/>
    <col min="9223" max="9229" width="9.140625" style="3"/>
    <col min="9230" max="9230" width="12" style="3" customWidth="1"/>
    <col min="9231" max="9233" width="9.140625" style="3"/>
    <col min="9234" max="9234" width="12" style="3" customWidth="1"/>
    <col min="9235" max="9241" width="9.140625" style="3"/>
    <col min="9242" max="9242" width="12" style="3" customWidth="1"/>
    <col min="9243" max="9245" width="9.140625" style="3"/>
    <col min="9246" max="9246" width="12" style="3" customWidth="1"/>
    <col min="9247" max="9253" width="9.140625" style="3"/>
    <col min="9254" max="9254" width="12" style="3" customWidth="1"/>
    <col min="9255" max="9257" width="9.140625" style="3"/>
    <col min="9258" max="9258" width="12" style="3" customWidth="1"/>
    <col min="9259" max="9265" width="9.140625" style="3"/>
    <col min="9266" max="9266" width="12" style="3" customWidth="1"/>
    <col min="9267" max="9269" width="9.140625" style="3"/>
    <col min="9270" max="9270" width="12" style="3" customWidth="1"/>
    <col min="9271" max="9277" width="9.140625" style="3"/>
    <col min="9278" max="9278" width="12" style="3" customWidth="1"/>
    <col min="9279" max="9281" width="9.140625" style="3"/>
    <col min="9282" max="9282" width="12" style="3" customWidth="1"/>
    <col min="9283" max="9289" width="9.140625" style="3"/>
    <col min="9290" max="9290" width="12" style="3" customWidth="1"/>
    <col min="9291" max="9343" width="9.140625" style="3"/>
    <col min="9344" max="9344" width="8.5703125" style="3" bestFit="1" customWidth="1"/>
    <col min="9345" max="9345" width="89.7109375" style="3" customWidth="1"/>
    <col min="9346" max="9346" width="8" style="3" customWidth="1"/>
    <col min="9347" max="9347" width="10.5703125" style="3" customWidth="1"/>
    <col min="9348" max="9348" width="10.28515625" style="3" customWidth="1"/>
    <col min="9349" max="9349" width="12.7109375" style="3" customWidth="1"/>
    <col min="9350" max="9350" width="14.5703125" style="3" customWidth="1"/>
    <col min="9351" max="9351" width="13.85546875" style="3" customWidth="1"/>
    <col min="9352" max="9391" width="0" style="3" hidden="1" customWidth="1"/>
    <col min="9392" max="9392" width="12.140625" style="3" customWidth="1"/>
    <col min="9393" max="9393" width="12.5703125" style="3" customWidth="1"/>
    <col min="9394" max="9394" width="13.42578125" style="3" customWidth="1"/>
    <col min="9395" max="9395" width="9.140625" style="3"/>
    <col min="9396" max="9396" width="11.42578125" style="3" customWidth="1"/>
    <col min="9397" max="9397" width="10.7109375" style="3" customWidth="1"/>
    <col min="9398" max="9398" width="12.28515625" style="3" customWidth="1"/>
    <col min="9399" max="9399" width="9.140625" style="3"/>
    <col min="9400" max="9400" width="12.42578125" style="3" customWidth="1"/>
    <col min="9401" max="9401" width="14.5703125" style="3" customWidth="1"/>
    <col min="9402" max="9402" width="13.5703125" style="3" customWidth="1"/>
    <col min="9403" max="9403" width="9.140625" style="3"/>
    <col min="9404" max="9404" width="10.28515625" style="3" customWidth="1"/>
    <col min="9405" max="9405" width="10.7109375" style="3" customWidth="1"/>
    <col min="9406" max="9406" width="13" style="3" customWidth="1"/>
    <col min="9407" max="9407" width="9.140625" style="3"/>
    <col min="9408" max="9408" width="9.7109375" style="3" bestFit="1" customWidth="1"/>
    <col min="9409" max="9409" width="10.28515625" style="3" bestFit="1" customWidth="1"/>
    <col min="9410" max="9410" width="16.42578125" style="3" bestFit="1" customWidth="1"/>
    <col min="9411" max="9411" width="12.28515625" style="3" bestFit="1" customWidth="1"/>
    <col min="9412" max="9412" width="10.28515625" style="3" bestFit="1" customWidth="1"/>
    <col min="9413" max="9413" width="10.28515625" style="3" customWidth="1"/>
    <col min="9414" max="9414" width="16.42578125" style="3" bestFit="1" customWidth="1"/>
    <col min="9415" max="9415" width="12.28515625" style="3" bestFit="1" customWidth="1"/>
    <col min="9416" max="9417" width="10.28515625" style="3" bestFit="1" customWidth="1"/>
    <col min="9418" max="9418" width="13" style="3" bestFit="1" customWidth="1"/>
    <col min="9419" max="9419" width="9.140625" style="3"/>
    <col min="9420" max="9421" width="10.28515625" style="3" bestFit="1" customWidth="1"/>
    <col min="9422" max="9422" width="12.7109375" style="3" bestFit="1" customWidth="1"/>
    <col min="9423" max="9423" width="9.140625" style="3"/>
    <col min="9424" max="9424" width="10.5703125" style="3" bestFit="1" customWidth="1"/>
    <col min="9425" max="9425" width="10.28515625" style="3" bestFit="1" customWidth="1"/>
    <col min="9426" max="9426" width="13" style="3" bestFit="1" customWidth="1"/>
    <col min="9427" max="9427" width="9.140625" style="3"/>
    <col min="9428" max="9428" width="10.5703125" style="3" bestFit="1" customWidth="1"/>
    <col min="9429" max="9429" width="10.28515625" style="3" bestFit="1" customWidth="1"/>
    <col min="9430" max="9430" width="13" style="3" bestFit="1" customWidth="1"/>
    <col min="9431" max="9432" width="9.140625" style="3"/>
    <col min="9433" max="9433" width="10.28515625" style="3" bestFit="1" customWidth="1"/>
    <col min="9434" max="9434" width="12" style="3" bestFit="1" customWidth="1"/>
    <col min="9435" max="9435" width="9.140625" style="3"/>
    <col min="9436" max="9437" width="10.28515625" style="3" bestFit="1" customWidth="1"/>
    <col min="9438" max="9438" width="13" style="3" bestFit="1" customWidth="1"/>
    <col min="9439" max="9440" width="9.140625" style="3"/>
    <col min="9441" max="9441" width="10.28515625" style="3" bestFit="1" customWidth="1"/>
    <col min="9442" max="9442" width="13" style="3" bestFit="1" customWidth="1"/>
    <col min="9443" max="9444" width="9.140625" style="3"/>
    <col min="9445" max="9445" width="10.28515625" style="3" bestFit="1" customWidth="1"/>
    <col min="9446" max="9449" width="9.140625" style="3"/>
    <col min="9450" max="9450" width="13" style="3" bestFit="1" customWidth="1"/>
    <col min="9451" max="9453" width="9.140625" style="3"/>
    <col min="9454" max="9454" width="12" style="3" customWidth="1"/>
    <col min="9455" max="9461" width="9.140625" style="3"/>
    <col min="9462" max="9462" width="12" style="3" customWidth="1"/>
    <col min="9463" max="9465" width="9.140625" style="3"/>
    <col min="9466" max="9466" width="12" style="3" customWidth="1"/>
    <col min="9467" max="9473" width="9.140625" style="3"/>
    <col min="9474" max="9474" width="12" style="3" customWidth="1"/>
    <col min="9475" max="9477" width="9.140625" style="3"/>
    <col min="9478" max="9478" width="12" style="3" customWidth="1"/>
    <col min="9479" max="9485" width="9.140625" style="3"/>
    <col min="9486" max="9486" width="12" style="3" customWidth="1"/>
    <col min="9487" max="9489" width="9.140625" style="3"/>
    <col min="9490" max="9490" width="12" style="3" customWidth="1"/>
    <col min="9491" max="9497" width="9.140625" style="3"/>
    <col min="9498" max="9498" width="12" style="3" customWidth="1"/>
    <col min="9499" max="9501" width="9.140625" style="3"/>
    <col min="9502" max="9502" width="12" style="3" customWidth="1"/>
    <col min="9503" max="9509" width="9.140625" style="3"/>
    <col min="9510" max="9510" width="12" style="3" customWidth="1"/>
    <col min="9511" max="9513" width="9.140625" style="3"/>
    <col min="9514" max="9514" width="12" style="3" customWidth="1"/>
    <col min="9515" max="9521" width="9.140625" style="3"/>
    <col min="9522" max="9522" width="12" style="3" customWidth="1"/>
    <col min="9523" max="9525" width="9.140625" style="3"/>
    <col min="9526" max="9526" width="12" style="3" customWidth="1"/>
    <col min="9527" max="9533" width="9.140625" style="3"/>
    <col min="9534" max="9534" width="12" style="3" customWidth="1"/>
    <col min="9535" max="9537" width="9.140625" style="3"/>
    <col min="9538" max="9538" width="12" style="3" customWidth="1"/>
    <col min="9539" max="9545" width="9.140625" style="3"/>
    <col min="9546" max="9546" width="12" style="3" customWidth="1"/>
    <col min="9547" max="9599" width="9.140625" style="3"/>
    <col min="9600" max="9600" width="8.5703125" style="3" bestFit="1" customWidth="1"/>
    <col min="9601" max="9601" width="89.7109375" style="3" customWidth="1"/>
    <col min="9602" max="9602" width="8" style="3" customWidth="1"/>
    <col min="9603" max="9603" width="10.5703125" style="3" customWidth="1"/>
    <col min="9604" max="9604" width="10.28515625" style="3" customWidth="1"/>
    <col min="9605" max="9605" width="12.7109375" style="3" customWidth="1"/>
    <col min="9606" max="9606" width="14.5703125" style="3" customWidth="1"/>
    <col min="9607" max="9607" width="13.85546875" style="3" customWidth="1"/>
    <col min="9608" max="9647" width="0" style="3" hidden="1" customWidth="1"/>
    <col min="9648" max="9648" width="12.140625" style="3" customWidth="1"/>
    <col min="9649" max="9649" width="12.5703125" style="3" customWidth="1"/>
    <col min="9650" max="9650" width="13.42578125" style="3" customWidth="1"/>
    <col min="9651" max="9651" width="9.140625" style="3"/>
    <col min="9652" max="9652" width="11.42578125" style="3" customWidth="1"/>
    <col min="9653" max="9653" width="10.7109375" style="3" customWidth="1"/>
    <col min="9654" max="9654" width="12.28515625" style="3" customWidth="1"/>
    <col min="9655" max="9655" width="9.140625" style="3"/>
    <col min="9656" max="9656" width="12.42578125" style="3" customWidth="1"/>
    <col min="9657" max="9657" width="14.5703125" style="3" customWidth="1"/>
    <col min="9658" max="9658" width="13.5703125" style="3" customWidth="1"/>
    <col min="9659" max="9659" width="9.140625" style="3"/>
    <col min="9660" max="9660" width="10.28515625" style="3" customWidth="1"/>
    <col min="9661" max="9661" width="10.7109375" style="3" customWidth="1"/>
    <col min="9662" max="9662" width="13" style="3" customWidth="1"/>
    <col min="9663" max="9663" width="9.140625" style="3"/>
    <col min="9664" max="9664" width="9.7109375" style="3" bestFit="1" customWidth="1"/>
    <col min="9665" max="9665" width="10.28515625" style="3" bestFit="1" customWidth="1"/>
    <col min="9666" max="9666" width="16.42578125" style="3" bestFit="1" customWidth="1"/>
    <col min="9667" max="9667" width="12.28515625" style="3" bestFit="1" customWidth="1"/>
    <col min="9668" max="9668" width="10.28515625" style="3" bestFit="1" customWidth="1"/>
    <col min="9669" max="9669" width="10.28515625" style="3" customWidth="1"/>
    <col min="9670" max="9670" width="16.42578125" style="3" bestFit="1" customWidth="1"/>
    <col min="9671" max="9671" width="12.28515625" style="3" bestFit="1" customWidth="1"/>
    <col min="9672" max="9673" width="10.28515625" style="3" bestFit="1" customWidth="1"/>
    <col min="9674" max="9674" width="13" style="3" bestFit="1" customWidth="1"/>
    <col min="9675" max="9675" width="9.140625" style="3"/>
    <col min="9676" max="9677" width="10.28515625" style="3" bestFit="1" customWidth="1"/>
    <col min="9678" max="9678" width="12.7109375" style="3" bestFit="1" customWidth="1"/>
    <col min="9679" max="9679" width="9.140625" style="3"/>
    <col min="9680" max="9680" width="10.5703125" style="3" bestFit="1" customWidth="1"/>
    <col min="9681" max="9681" width="10.28515625" style="3" bestFit="1" customWidth="1"/>
    <col min="9682" max="9682" width="13" style="3" bestFit="1" customWidth="1"/>
    <col min="9683" max="9683" width="9.140625" style="3"/>
    <col min="9684" max="9684" width="10.5703125" style="3" bestFit="1" customWidth="1"/>
    <col min="9685" max="9685" width="10.28515625" style="3" bestFit="1" customWidth="1"/>
    <col min="9686" max="9686" width="13" style="3" bestFit="1" customWidth="1"/>
    <col min="9687" max="9688" width="9.140625" style="3"/>
    <col min="9689" max="9689" width="10.28515625" style="3" bestFit="1" customWidth="1"/>
    <col min="9690" max="9690" width="12" style="3" bestFit="1" customWidth="1"/>
    <col min="9691" max="9691" width="9.140625" style="3"/>
    <col min="9692" max="9693" width="10.28515625" style="3" bestFit="1" customWidth="1"/>
    <col min="9694" max="9694" width="13" style="3" bestFit="1" customWidth="1"/>
    <col min="9695" max="9696" width="9.140625" style="3"/>
    <col min="9697" max="9697" width="10.28515625" style="3" bestFit="1" customWidth="1"/>
    <col min="9698" max="9698" width="13" style="3" bestFit="1" customWidth="1"/>
    <col min="9699" max="9700" width="9.140625" style="3"/>
    <col min="9701" max="9701" width="10.28515625" style="3" bestFit="1" customWidth="1"/>
    <col min="9702" max="9705" width="9.140625" style="3"/>
    <col min="9706" max="9706" width="13" style="3" bestFit="1" customWidth="1"/>
    <col min="9707" max="9709" width="9.140625" style="3"/>
    <col min="9710" max="9710" width="12" style="3" customWidth="1"/>
    <col min="9711" max="9717" width="9.140625" style="3"/>
    <col min="9718" max="9718" width="12" style="3" customWidth="1"/>
    <col min="9719" max="9721" width="9.140625" style="3"/>
    <col min="9722" max="9722" width="12" style="3" customWidth="1"/>
    <col min="9723" max="9729" width="9.140625" style="3"/>
    <col min="9730" max="9730" width="12" style="3" customWidth="1"/>
    <col min="9731" max="9733" width="9.140625" style="3"/>
    <col min="9734" max="9734" width="12" style="3" customWidth="1"/>
    <col min="9735" max="9741" width="9.140625" style="3"/>
    <col min="9742" max="9742" width="12" style="3" customWidth="1"/>
    <col min="9743" max="9745" width="9.140625" style="3"/>
    <col min="9746" max="9746" width="12" style="3" customWidth="1"/>
    <col min="9747" max="9753" width="9.140625" style="3"/>
    <col min="9754" max="9754" width="12" style="3" customWidth="1"/>
    <col min="9755" max="9757" width="9.140625" style="3"/>
    <col min="9758" max="9758" width="12" style="3" customWidth="1"/>
    <col min="9759" max="9765" width="9.140625" style="3"/>
    <col min="9766" max="9766" width="12" style="3" customWidth="1"/>
    <col min="9767" max="9769" width="9.140625" style="3"/>
    <col min="9770" max="9770" width="12" style="3" customWidth="1"/>
    <col min="9771" max="9777" width="9.140625" style="3"/>
    <col min="9778" max="9778" width="12" style="3" customWidth="1"/>
    <col min="9779" max="9781" width="9.140625" style="3"/>
    <col min="9782" max="9782" width="12" style="3" customWidth="1"/>
    <col min="9783" max="9789" width="9.140625" style="3"/>
    <col min="9790" max="9790" width="12" style="3" customWidth="1"/>
    <col min="9791" max="9793" width="9.140625" style="3"/>
    <col min="9794" max="9794" width="12" style="3" customWidth="1"/>
    <col min="9795" max="9801" width="9.140625" style="3"/>
    <col min="9802" max="9802" width="12" style="3" customWidth="1"/>
    <col min="9803" max="9855" width="9.140625" style="3"/>
    <col min="9856" max="9856" width="8.5703125" style="3" bestFit="1" customWidth="1"/>
    <col min="9857" max="9857" width="89.7109375" style="3" customWidth="1"/>
    <col min="9858" max="9858" width="8" style="3" customWidth="1"/>
    <col min="9859" max="9859" width="10.5703125" style="3" customWidth="1"/>
    <col min="9860" max="9860" width="10.28515625" style="3" customWidth="1"/>
    <col min="9861" max="9861" width="12.7109375" style="3" customWidth="1"/>
    <col min="9862" max="9862" width="14.5703125" style="3" customWidth="1"/>
    <col min="9863" max="9863" width="13.85546875" style="3" customWidth="1"/>
    <col min="9864" max="9903" width="0" style="3" hidden="1" customWidth="1"/>
    <col min="9904" max="9904" width="12.140625" style="3" customWidth="1"/>
    <col min="9905" max="9905" width="12.5703125" style="3" customWidth="1"/>
    <col min="9906" max="9906" width="13.42578125" style="3" customWidth="1"/>
    <col min="9907" max="9907" width="9.140625" style="3"/>
    <col min="9908" max="9908" width="11.42578125" style="3" customWidth="1"/>
    <col min="9909" max="9909" width="10.7109375" style="3" customWidth="1"/>
    <col min="9910" max="9910" width="12.28515625" style="3" customWidth="1"/>
    <col min="9911" max="9911" width="9.140625" style="3"/>
    <col min="9912" max="9912" width="12.42578125" style="3" customWidth="1"/>
    <col min="9913" max="9913" width="14.5703125" style="3" customWidth="1"/>
    <col min="9914" max="9914" width="13.5703125" style="3" customWidth="1"/>
    <col min="9915" max="9915" width="9.140625" style="3"/>
    <col min="9916" max="9916" width="10.28515625" style="3" customWidth="1"/>
    <col min="9917" max="9917" width="10.7109375" style="3" customWidth="1"/>
    <col min="9918" max="9918" width="13" style="3" customWidth="1"/>
    <col min="9919" max="9919" width="9.140625" style="3"/>
    <col min="9920" max="9920" width="9.7109375" style="3" bestFit="1" customWidth="1"/>
    <col min="9921" max="9921" width="10.28515625" style="3" bestFit="1" customWidth="1"/>
    <col min="9922" max="9922" width="16.42578125" style="3" bestFit="1" customWidth="1"/>
    <col min="9923" max="9923" width="12.28515625" style="3" bestFit="1" customWidth="1"/>
    <col min="9924" max="9924" width="10.28515625" style="3" bestFit="1" customWidth="1"/>
    <col min="9925" max="9925" width="10.28515625" style="3" customWidth="1"/>
    <col min="9926" max="9926" width="16.42578125" style="3" bestFit="1" customWidth="1"/>
    <col min="9927" max="9927" width="12.28515625" style="3" bestFit="1" customWidth="1"/>
    <col min="9928" max="9929" width="10.28515625" style="3" bestFit="1" customWidth="1"/>
    <col min="9930" max="9930" width="13" style="3" bestFit="1" customWidth="1"/>
    <col min="9931" max="9931" width="9.140625" style="3"/>
    <col min="9932" max="9933" width="10.28515625" style="3" bestFit="1" customWidth="1"/>
    <col min="9934" max="9934" width="12.7109375" style="3" bestFit="1" customWidth="1"/>
    <col min="9935" max="9935" width="9.140625" style="3"/>
    <col min="9936" max="9936" width="10.5703125" style="3" bestFit="1" customWidth="1"/>
    <col min="9937" max="9937" width="10.28515625" style="3" bestFit="1" customWidth="1"/>
    <col min="9938" max="9938" width="13" style="3" bestFit="1" customWidth="1"/>
    <col min="9939" max="9939" width="9.140625" style="3"/>
    <col min="9940" max="9940" width="10.5703125" style="3" bestFit="1" customWidth="1"/>
    <col min="9941" max="9941" width="10.28515625" style="3" bestFit="1" customWidth="1"/>
    <col min="9942" max="9942" width="13" style="3" bestFit="1" customWidth="1"/>
    <col min="9943" max="9944" width="9.140625" style="3"/>
    <col min="9945" max="9945" width="10.28515625" style="3" bestFit="1" customWidth="1"/>
    <col min="9946" max="9946" width="12" style="3" bestFit="1" customWidth="1"/>
    <col min="9947" max="9947" width="9.140625" style="3"/>
    <col min="9948" max="9949" width="10.28515625" style="3" bestFit="1" customWidth="1"/>
    <col min="9950" max="9950" width="13" style="3" bestFit="1" customWidth="1"/>
    <col min="9951" max="9952" width="9.140625" style="3"/>
    <col min="9953" max="9953" width="10.28515625" style="3" bestFit="1" customWidth="1"/>
    <col min="9954" max="9954" width="13" style="3" bestFit="1" customWidth="1"/>
    <col min="9955" max="9956" width="9.140625" style="3"/>
    <col min="9957" max="9957" width="10.28515625" style="3" bestFit="1" customWidth="1"/>
    <col min="9958" max="9961" width="9.140625" style="3"/>
    <col min="9962" max="9962" width="13" style="3" bestFit="1" customWidth="1"/>
    <col min="9963" max="9965" width="9.140625" style="3"/>
    <col min="9966" max="9966" width="12" style="3" customWidth="1"/>
    <col min="9967" max="9973" width="9.140625" style="3"/>
    <col min="9974" max="9974" width="12" style="3" customWidth="1"/>
    <col min="9975" max="9977" width="9.140625" style="3"/>
    <col min="9978" max="9978" width="12" style="3" customWidth="1"/>
    <col min="9979" max="9985" width="9.140625" style="3"/>
    <col min="9986" max="9986" width="12" style="3" customWidth="1"/>
    <col min="9987" max="9989" width="9.140625" style="3"/>
    <col min="9990" max="9990" width="12" style="3" customWidth="1"/>
    <col min="9991" max="9997" width="9.140625" style="3"/>
    <col min="9998" max="9998" width="12" style="3" customWidth="1"/>
    <col min="9999" max="10001" width="9.140625" style="3"/>
    <col min="10002" max="10002" width="12" style="3" customWidth="1"/>
    <col min="10003" max="10009" width="9.140625" style="3"/>
    <col min="10010" max="10010" width="12" style="3" customWidth="1"/>
    <col min="10011" max="10013" width="9.140625" style="3"/>
    <col min="10014" max="10014" width="12" style="3" customWidth="1"/>
    <col min="10015" max="10021" width="9.140625" style="3"/>
    <col min="10022" max="10022" width="12" style="3" customWidth="1"/>
    <col min="10023" max="10025" width="9.140625" style="3"/>
    <col min="10026" max="10026" width="12" style="3" customWidth="1"/>
    <col min="10027" max="10033" width="9.140625" style="3"/>
    <col min="10034" max="10034" width="12" style="3" customWidth="1"/>
    <col min="10035" max="10037" width="9.140625" style="3"/>
    <col min="10038" max="10038" width="12" style="3" customWidth="1"/>
    <col min="10039" max="10045" width="9.140625" style="3"/>
    <col min="10046" max="10046" width="12" style="3" customWidth="1"/>
    <col min="10047" max="10049" width="9.140625" style="3"/>
    <col min="10050" max="10050" width="12" style="3" customWidth="1"/>
    <col min="10051" max="10057" width="9.140625" style="3"/>
    <col min="10058" max="10058" width="12" style="3" customWidth="1"/>
    <col min="10059" max="10111" width="9.140625" style="3"/>
    <col min="10112" max="10112" width="8.5703125" style="3" bestFit="1" customWidth="1"/>
    <col min="10113" max="10113" width="89.7109375" style="3" customWidth="1"/>
    <col min="10114" max="10114" width="8" style="3" customWidth="1"/>
    <col min="10115" max="10115" width="10.5703125" style="3" customWidth="1"/>
    <col min="10116" max="10116" width="10.28515625" style="3" customWidth="1"/>
    <col min="10117" max="10117" width="12.7109375" style="3" customWidth="1"/>
    <col min="10118" max="10118" width="14.5703125" style="3" customWidth="1"/>
    <col min="10119" max="10119" width="13.85546875" style="3" customWidth="1"/>
    <col min="10120" max="10159" width="0" style="3" hidden="1" customWidth="1"/>
    <col min="10160" max="10160" width="12.140625" style="3" customWidth="1"/>
    <col min="10161" max="10161" width="12.5703125" style="3" customWidth="1"/>
    <col min="10162" max="10162" width="13.42578125" style="3" customWidth="1"/>
    <col min="10163" max="10163" width="9.140625" style="3"/>
    <col min="10164" max="10164" width="11.42578125" style="3" customWidth="1"/>
    <col min="10165" max="10165" width="10.7109375" style="3" customWidth="1"/>
    <col min="10166" max="10166" width="12.28515625" style="3" customWidth="1"/>
    <col min="10167" max="10167" width="9.140625" style="3"/>
    <col min="10168" max="10168" width="12.42578125" style="3" customWidth="1"/>
    <col min="10169" max="10169" width="14.5703125" style="3" customWidth="1"/>
    <col min="10170" max="10170" width="13.5703125" style="3" customWidth="1"/>
    <col min="10171" max="10171" width="9.140625" style="3"/>
    <col min="10172" max="10172" width="10.28515625" style="3" customWidth="1"/>
    <col min="10173" max="10173" width="10.7109375" style="3" customWidth="1"/>
    <col min="10174" max="10174" width="13" style="3" customWidth="1"/>
    <col min="10175" max="10175" width="9.140625" style="3"/>
    <col min="10176" max="10176" width="9.7109375" style="3" bestFit="1" customWidth="1"/>
    <col min="10177" max="10177" width="10.28515625" style="3" bestFit="1" customWidth="1"/>
    <col min="10178" max="10178" width="16.42578125" style="3" bestFit="1" customWidth="1"/>
    <col min="10179" max="10179" width="12.28515625" style="3" bestFit="1" customWidth="1"/>
    <col min="10180" max="10180" width="10.28515625" style="3" bestFit="1" customWidth="1"/>
    <col min="10181" max="10181" width="10.28515625" style="3" customWidth="1"/>
    <col min="10182" max="10182" width="16.42578125" style="3" bestFit="1" customWidth="1"/>
    <col min="10183" max="10183" width="12.28515625" style="3" bestFit="1" customWidth="1"/>
    <col min="10184" max="10185" width="10.28515625" style="3" bestFit="1" customWidth="1"/>
    <col min="10186" max="10186" width="13" style="3" bestFit="1" customWidth="1"/>
    <col min="10187" max="10187" width="9.140625" style="3"/>
    <col min="10188" max="10189" width="10.28515625" style="3" bestFit="1" customWidth="1"/>
    <col min="10190" max="10190" width="12.7109375" style="3" bestFit="1" customWidth="1"/>
    <col min="10191" max="10191" width="9.140625" style="3"/>
    <col min="10192" max="10192" width="10.5703125" style="3" bestFit="1" customWidth="1"/>
    <col min="10193" max="10193" width="10.28515625" style="3" bestFit="1" customWidth="1"/>
    <col min="10194" max="10194" width="13" style="3" bestFit="1" customWidth="1"/>
    <col min="10195" max="10195" width="9.140625" style="3"/>
    <col min="10196" max="10196" width="10.5703125" style="3" bestFit="1" customWidth="1"/>
    <col min="10197" max="10197" width="10.28515625" style="3" bestFit="1" customWidth="1"/>
    <col min="10198" max="10198" width="13" style="3" bestFit="1" customWidth="1"/>
    <col min="10199" max="10200" width="9.140625" style="3"/>
    <col min="10201" max="10201" width="10.28515625" style="3" bestFit="1" customWidth="1"/>
    <col min="10202" max="10202" width="12" style="3" bestFit="1" customWidth="1"/>
    <col min="10203" max="10203" width="9.140625" style="3"/>
    <col min="10204" max="10205" width="10.28515625" style="3" bestFit="1" customWidth="1"/>
    <col min="10206" max="10206" width="13" style="3" bestFit="1" customWidth="1"/>
    <col min="10207" max="10208" width="9.140625" style="3"/>
    <col min="10209" max="10209" width="10.28515625" style="3" bestFit="1" customWidth="1"/>
    <col min="10210" max="10210" width="13" style="3" bestFit="1" customWidth="1"/>
    <col min="10211" max="10212" width="9.140625" style="3"/>
    <col min="10213" max="10213" width="10.28515625" style="3" bestFit="1" customWidth="1"/>
    <col min="10214" max="10217" width="9.140625" style="3"/>
    <col min="10218" max="10218" width="13" style="3" bestFit="1" customWidth="1"/>
    <col min="10219" max="10221" width="9.140625" style="3"/>
    <col min="10222" max="10222" width="12" style="3" customWidth="1"/>
    <col min="10223" max="10229" width="9.140625" style="3"/>
    <col min="10230" max="10230" width="12" style="3" customWidth="1"/>
    <col min="10231" max="10233" width="9.140625" style="3"/>
    <col min="10234" max="10234" width="12" style="3" customWidth="1"/>
    <col min="10235" max="10241" width="9.140625" style="3"/>
    <col min="10242" max="10242" width="12" style="3" customWidth="1"/>
    <col min="10243" max="10245" width="9.140625" style="3"/>
    <col min="10246" max="10246" width="12" style="3" customWidth="1"/>
    <col min="10247" max="10253" width="9.140625" style="3"/>
    <col min="10254" max="10254" width="12" style="3" customWidth="1"/>
    <col min="10255" max="10257" width="9.140625" style="3"/>
    <col min="10258" max="10258" width="12" style="3" customWidth="1"/>
    <col min="10259" max="10265" width="9.140625" style="3"/>
    <col min="10266" max="10266" width="12" style="3" customWidth="1"/>
    <col min="10267" max="10269" width="9.140625" style="3"/>
    <col min="10270" max="10270" width="12" style="3" customWidth="1"/>
    <col min="10271" max="10277" width="9.140625" style="3"/>
    <col min="10278" max="10278" width="12" style="3" customWidth="1"/>
    <col min="10279" max="10281" width="9.140625" style="3"/>
    <col min="10282" max="10282" width="12" style="3" customWidth="1"/>
    <col min="10283" max="10289" width="9.140625" style="3"/>
    <col min="10290" max="10290" width="12" style="3" customWidth="1"/>
    <col min="10291" max="10293" width="9.140625" style="3"/>
    <col min="10294" max="10294" width="12" style="3" customWidth="1"/>
    <col min="10295" max="10301" width="9.140625" style="3"/>
    <col min="10302" max="10302" width="12" style="3" customWidth="1"/>
    <col min="10303" max="10305" width="9.140625" style="3"/>
    <col min="10306" max="10306" width="12" style="3" customWidth="1"/>
    <col min="10307" max="10313" width="9.140625" style="3"/>
    <col min="10314" max="10314" width="12" style="3" customWidth="1"/>
    <col min="10315" max="10367" width="9.140625" style="3"/>
    <col min="10368" max="10368" width="8.5703125" style="3" bestFit="1" customWidth="1"/>
    <col min="10369" max="10369" width="89.7109375" style="3" customWidth="1"/>
    <col min="10370" max="10370" width="8" style="3" customWidth="1"/>
    <col min="10371" max="10371" width="10.5703125" style="3" customWidth="1"/>
    <col min="10372" max="10372" width="10.28515625" style="3" customWidth="1"/>
    <col min="10373" max="10373" width="12.7109375" style="3" customWidth="1"/>
    <col min="10374" max="10374" width="14.5703125" style="3" customWidth="1"/>
    <col min="10375" max="10375" width="13.85546875" style="3" customWidth="1"/>
    <col min="10376" max="10415" width="0" style="3" hidden="1" customWidth="1"/>
    <col min="10416" max="10416" width="12.140625" style="3" customWidth="1"/>
    <col min="10417" max="10417" width="12.5703125" style="3" customWidth="1"/>
    <col min="10418" max="10418" width="13.42578125" style="3" customWidth="1"/>
    <col min="10419" max="10419" width="9.140625" style="3"/>
    <col min="10420" max="10420" width="11.42578125" style="3" customWidth="1"/>
    <col min="10421" max="10421" width="10.7109375" style="3" customWidth="1"/>
    <col min="10422" max="10422" width="12.28515625" style="3" customWidth="1"/>
    <col min="10423" max="10423" width="9.140625" style="3"/>
    <col min="10424" max="10424" width="12.42578125" style="3" customWidth="1"/>
    <col min="10425" max="10425" width="14.5703125" style="3" customWidth="1"/>
    <col min="10426" max="10426" width="13.5703125" style="3" customWidth="1"/>
    <col min="10427" max="10427" width="9.140625" style="3"/>
    <col min="10428" max="10428" width="10.28515625" style="3" customWidth="1"/>
    <col min="10429" max="10429" width="10.7109375" style="3" customWidth="1"/>
    <col min="10430" max="10430" width="13" style="3" customWidth="1"/>
    <col min="10431" max="10431" width="9.140625" style="3"/>
    <col min="10432" max="10432" width="9.7109375" style="3" bestFit="1" customWidth="1"/>
    <col min="10433" max="10433" width="10.28515625" style="3" bestFit="1" customWidth="1"/>
    <col min="10434" max="10434" width="16.42578125" style="3" bestFit="1" customWidth="1"/>
    <col min="10435" max="10435" width="12.28515625" style="3" bestFit="1" customWidth="1"/>
    <col min="10436" max="10436" width="10.28515625" style="3" bestFit="1" customWidth="1"/>
    <col min="10437" max="10437" width="10.28515625" style="3" customWidth="1"/>
    <col min="10438" max="10438" width="16.42578125" style="3" bestFit="1" customWidth="1"/>
    <col min="10439" max="10439" width="12.28515625" style="3" bestFit="1" customWidth="1"/>
    <col min="10440" max="10441" width="10.28515625" style="3" bestFit="1" customWidth="1"/>
    <col min="10442" max="10442" width="13" style="3" bestFit="1" customWidth="1"/>
    <col min="10443" max="10443" width="9.140625" style="3"/>
    <col min="10444" max="10445" width="10.28515625" style="3" bestFit="1" customWidth="1"/>
    <col min="10446" max="10446" width="12.7109375" style="3" bestFit="1" customWidth="1"/>
    <col min="10447" max="10447" width="9.140625" style="3"/>
    <col min="10448" max="10448" width="10.5703125" style="3" bestFit="1" customWidth="1"/>
    <col min="10449" max="10449" width="10.28515625" style="3" bestFit="1" customWidth="1"/>
    <col min="10450" max="10450" width="13" style="3" bestFit="1" customWidth="1"/>
    <col min="10451" max="10451" width="9.140625" style="3"/>
    <col min="10452" max="10452" width="10.5703125" style="3" bestFit="1" customWidth="1"/>
    <col min="10453" max="10453" width="10.28515625" style="3" bestFit="1" customWidth="1"/>
    <col min="10454" max="10454" width="13" style="3" bestFit="1" customWidth="1"/>
    <col min="10455" max="10456" width="9.140625" style="3"/>
    <col min="10457" max="10457" width="10.28515625" style="3" bestFit="1" customWidth="1"/>
    <col min="10458" max="10458" width="12" style="3" bestFit="1" customWidth="1"/>
    <col min="10459" max="10459" width="9.140625" style="3"/>
    <col min="10460" max="10461" width="10.28515625" style="3" bestFit="1" customWidth="1"/>
    <col min="10462" max="10462" width="13" style="3" bestFit="1" customWidth="1"/>
    <col min="10463" max="10464" width="9.140625" style="3"/>
    <col min="10465" max="10465" width="10.28515625" style="3" bestFit="1" customWidth="1"/>
    <col min="10466" max="10466" width="13" style="3" bestFit="1" customWidth="1"/>
    <col min="10467" max="10468" width="9.140625" style="3"/>
    <col min="10469" max="10469" width="10.28515625" style="3" bestFit="1" customWidth="1"/>
    <col min="10470" max="10473" width="9.140625" style="3"/>
    <col min="10474" max="10474" width="13" style="3" bestFit="1" customWidth="1"/>
    <col min="10475" max="10477" width="9.140625" style="3"/>
    <col min="10478" max="10478" width="12" style="3" customWidth="1"/>
    <col min="10479" max="10485" width="9.140625" style="3"/>
    <col min="10486" max="10486" width="12" style="3" customWidth="1"/>
    <col min="10487" max="10489" width="9.140625" style="3"/>
    <col min="10490" max="10490" width="12" style="3" customWidth="1"/>
    <col min="10491" max="10497" width="9.140625" style="3"/>
    <col min="10498" max="10498" width="12" style="3" customWidth="1"/>
    <col min="10499" max="10501" width="9.140625" style="3"/>
    <col min="10502" max="10502" width="12" style="3" customWidth="1"/>
    <col min="10503" max="10509" width="9.140625" style="3"/>
    <col min="10510" max="10510" width="12" style="3" customWidth="1"/>
    <col min="10511" max="10513" width="9.140625" style="3"/>
    <col min="10514" max="10514" width="12" style="3" customWidth="1"/>
    <col min="10515" max="10521" width="9.140625" style="3"/>
    <col min="10522" max="10522" width="12" style="3" customWidth="1"/>
    <col min="10523" max="10525" width="9.140625" style="3"/>
    <col min="10526" max="10526" width="12" style="3" customWidth="1"/>
    <col min="10527" max="10533" width="9.140625" style="3"/>
    <col min="10534" max="10534" width="12" style="3" customWidth="1"/>
    <col min="10535" max="10537" width="9.140625" style="3"/>
    <col min="10538" max="10538" width="12" style="3" customWidth="1"/>
    <col min="10539" max="10545" width="9.140625" style="3"/>
    <col min="10546" max="10546" width="12" style="3" customWidth="1"/>
    <col min="10547" max="10549" width="9.140625" style="3"/>
    <col min="10550" max="10550" width="12" style="3" customWidth="1"/>
    <col min="10551" max="10557" width="9.140625" style="3"/>
    <col min="10558" max="10558" width="12" style="3" customWidth="1"/>
    <col min="10559" max="10561" width="9.140625" style="3"/>
    <col min="10562" max="10562" width="12" style="3" customWidth="1"/>
    <col min="10563" max="10569" width="9.140625" style="3"/>
    <col min="10570" max="10570" width="12" style="3" customWidth="1"/>
    <col min="10571" max="10623" width="9.140625" style="3"/>
    <col min="10624" max="10624" width="8.5703125" style="3" bestFit="1" customWidth="1"/>
    <col min="10625" max="10625" width="89.7109375" style="3" customWidth="1"/>
    <col min="10626" max="10626" width="8" style="3" customWidth="1"/>
    <col min="10627" max="10627" width="10.5703125" style="3" customWidth="1"/>
    <col min="10628" max="10628" width="10.28515625" style="3" customWidth="1"/>
    <col min="10629" max="10629" width="12.7109375" style="3" customWidth="1"/>
    <col min="10630" max="10630" width="14.5703125" style="3" customWidth="1"/>
    <col min="10631" max="10631" width="13.85546875" style="3" customWidth="1"/>
    <col min="10632" max="10671" width="0" style="3" hidden="1" customWidth="1"/>
    <col min="10672" max="10672" width="12.140625" style="3" customWidth="1"/>
    <col min="10673" max="10673" width="12.5703125" style="3" customWidth="1"/>
    <col min="10674" max="10674" width="13.42578125" style="3" customWidth="1"/>
    <col min="10675" max="10675" width="9.140625" style="3"/>
    <col min="10676" max="10676" width="11.42578125" style="3" customWidth="1"/>
    <col min="10677" max="10677" width="10.7109375" style="3" customWidth="1"/>
    <col min="10678" max="10678" width="12.28515625" style="3" customWidth="1"/>
    <col min="10679" max="10679" width="9.140625" style="3"/>
    <col min="10680" max="10680" width="12.42578125" style="3" customWidth="1"/>
    <col min="10681" max="10681" width="14.5703125" style="3" customWidth="1"/>
    <col min="10682" max="10682" width="13.5703125" style="3" customWidth="1"/>
    <col min="10683" max="10683" width="9.140625" style="3"/>
    <col min="10684" max="10684" width="10.28515625" style="3" customWidth="1"/>
    <col min="10685" max="10685" width="10.7109375" style="3" customWidth="1"/>
    <col min="10686" max="10686" width="13" style="3" customWidth="1"/>
    <col min="10687" max="10687" width="9.140625" style="3"/>
    <col min="10688" max="10688" width="9.7109375" style="3" bestFit="1" customWidth="1"/>
    <col min="10689" max="10689" width="10.28515625" style="3" bestFit="1" customWidth="1"/>
    <col min="10690" max="10690" width="16.42578125" style="3" bestFit="1" customWidth="1"/>
    <col min="10691" max="10691" width="12.28515625" style="3" bestFit="1" customWidth="1"/>
    <col min="10692" max="10692" width="10.28515625" style="3" bestFit="1" customWidth="1"/>
    <col min="10693" max="10693" width="10.28515625" style="3" customWidth="1"/>
    <col min="10694" max="10694" width="16.42578125" style="3" bestFit="1" customWidth="1"/>
    <col min="10695" max="10695" width="12.28515625" style="3" bestFit="1" customWidth="1"/>
    <col min="10696" max="10697" width="10.28515625" style="3" bestFit="1" customWidth="1"/>
    <col min="10698" max="10698" width="13" style="3" bestFit="1" customWidth="1"/>
    <col min="10699" max="10699" width="9.140625" style="3"/>
    <col min="10700" max="10701" width="10.28515625" style="3" bestFit="1" customWidth="1"/>
    <col min="10702" max="10702" width="12.7109375" style="3" bestFit="1" customWidth="1"/>
    <col min="10703" max="10703" width="9.140625" style="3"/>
    <col min="10704" max="10704" width="10.5703125" style="3" bestFit="1" customWidth="1"/>
    <col min="10705" max="10705" width="10.28515625" style="3" bestFit="1" customWidth="1"/>
    <col min="10706" max="10706" width="13" style="3" bestFit="1" customWidth="1"/>
    <col min="10707" max="10707" width="9.140625" style="3"/>
    <col min="10708" max="10708" width="10.5703125" style="3" bestFit="1" customWidth="1"/>
    <col min="10709" max="10709" width="10.28515625" style="3" bestFit="1" customWidth="1"/>
    <col min="10710" max="10710" width="13" style="3" bestFit="1" customWidth="1"/>
    <col min="10711" max="10712" width="9.140625" style="3"/>
    <col min="10713" max="10713" width="10.28515625" style="3" bestFit="1" customWidth="1"/>
    <col min="10714" max="10714" width="12" style="3" bestFit="1" customWidth="1"/>
    <col min="10715" max="10715" width="9.140625" style="3"/>
    <col min="10716" max="10717" width="10.28515625" style="3" bestFit="1" customWidth="1"/>
    <col min="10718" max="10718" width="13" style="3" bestFit="1" customWidth="1"/>
    <col min="10719" max="10720" width="9.140625" style="3"/>
    <col min="10721" max="10721" width="10.28515625" style="3" bestFit="1" customWidth="1"/>
    <col min="10722" max="10722" width="13" style="3" bestFit="1" customWidth="1"/>
    <col min="10723" max="10724" width="9.140625" style="3"/>
    <col min="10725" max="10725" width="10.28515625" style="3" bestFit="1" customWidth="1"/>
    <col min="10726" max="10729" width="9.140625" style="3"/>
    <col min="10730" max="10730" width="13" style="3" bestFit="1" customWidth="1"/>
    <col min="10731" max="10733" width="9.140625" style="3"/>
    <col min="10734" max="10734" width="12" style="3" customWidth="1"/>
    <col min="10735" max="10741" width="9.140625" style="3"/>
    <col min="10742" max="10742" width="12" style="3" customWidth="1"/>
    <col min="10743" max="10745" width="9.140625" style="3"/>
    <col min="10746" max="10746" width="12" style="3" customWidth="1"/>
    <col min="10747" max="10753" width="9.140625" style="3"/>
    <col min="10754" max="10754" width="12" style="3" customWidth="1"/>
    <col min="10755" max="10757" width="9.140625" style="3"/>
    <col min="10758" max="10758" width="12" style="3" customWidth="1"/>
    <col min="10759" max="10765" width="9.140625" style="3"/>
    <col min="10766" max="10766" width="12" style="3" customWidth="1"/>
    <col min="10767" max="10769" width="9.140625" style="3"/>
    <col min="10770" max="10770" width="12" style="3" customWidth="1"/>
    <col min="10771" max="10777" width="9.140625" style="3"/>
    <col min="10778" max="10778" width="12" style="3" customWidth="1"/>
    <col min="10779" max="10781" width="9.140625" style="3"/>
    <col min="10782" max="10782" width="12" style="3" customWidth="1"/>
    <col min="10783" max="10789" width="9.140625" style="3"/>
    <col min="10790" max="10790" width="12" style="3" customWidth="1"/>
    <col min="10791" max="10793" width="9.140625" style="3"/>
    <col min="10794" max="10794" width="12" style="3" customWidth="1"/>
    <col min="10795" max="10801" width="9.140625" style="3"/>
    <col min="10802" max="10802" width="12" style="3" customWidth="1"/>
    <col min="10803" max="10805" width="9.140625" style="3"/>
    <col min="10806" max="10806" width="12" style="3" customWidth="1"/>
    <col min="10807" max="10813" width="9.140625" style="3"/>
    <col min="10814" max="10814" width="12" style="3" customWidth="1"/>
    <col min="10815" max="10817" width="9.140625" style="3"/>
    <col min="10818" max="10818" width="12" style="3" customWidth="1"/>
    <col min="10819" max="10825" width="9.140625" style="3"/>
    <col min="10826" max="10826" width="12" style="3" customWidth="1"/>
    <col min="10827" max="10879" width="9.140625" style="3"/>
    <col min="10880" max="10880" width="8.5703125" style="3" bestFit="1" customWidth="1"/>
    <col min="10881" max="10881" width="89.7109375" style="3" customWidth="1"/>
    <col min="10882" max="10882" width="8" style="3" customWidth="1"/>
    <col min="10883" max="10883" width="10.5703125" style="3" customWidth="1"/>
    <col min="10884" max="10884" width="10.28515625" style="3" customWidth="1"/>
    <col min="10885" max="10885" width="12.7109375" style="3" customWidth="1"/>
    <col min="10886" max="10886" width="14.5703125" style="3" customWidth="1"/>
    <col min="10887" max="10887" width="13.85546875" style="3" customWidth="1"/>
    <col min="10888" max="10927" width="0" style="3" hidden="1" customWidth="1"/>
    <col min="10928" max="10928" width="12.140625" style="3" customWidth="1"/>
    <col min="10929" max="10929" width="12.5703125" style="3" customWidth="1"/>
    <col min="10930" max="10930" width="13.42578125" style="3" customWidth="1"/>
    <col min="10931" max="10931" width="9.140625" style="3"/>
    <col min="10932" max="10932" width="11.42578125" style="3" customWidth="1"/>
    <col min="10933" max="10933" width="10.7109375" style="3" customWidth="1"/>
    <col min="10934" max="10934" width="12.28515625" style="3" customWidth="1"/>
    <col min="10935" max="10935" width="9.140625" style="3"/>
    <col min="10936" max="10936" width="12.42578125" style="3" customWidth="1"/>
    <col min="10937" max="10937" width="14.5703125" style="3" customWidth="1"/>
    <col min="10938" max="10938" width="13.5703125" style="3" customWidth="1"/>
    <col min="10939" max="10939" width="9.140625" style="3"/>
    <col min="10940" max="10940" width="10.28515625" style="3" customWidth="1"/>
    <col min="10941" max="10941" width="10.7109375" style="3" customWidth="1"/>
    <col min="10942" max="10942" width="13" style="3" customWidth="1"/>
    <col min="10943" max="10943" width="9.140625" style="3"/>
    <col min="10944" max="10944" width="9.7109375" style="3" bestFit="1" customWidth="1"/>
    <col min="10945" max="10945" width="10.28515625" style="3" bestFit="1" customWidth="1"/>
    <col min="10946" max="10946" width="16.42578125" style="3" bestFit="1" customWidth="1"/>
    <col min="10947" max="10947" width="12.28515625" style="3" bestFit="1" customWidth="1"/>
    <col min="10948" max="10948" width="10.28515625" style="3" bestFit="1" customWidth="1"/>
    <col min="10949" max="10949" width="10.28515625" style="3" customWidth="1"/>
    <col min="10950" max="10950" width="16.42578125" style="3" bestFit="1" customWidth="1"/>
    <col min="10951" max="10951" width="12.28515625" style="3" bestFit="1" customWidth="1"/>
    <col min="10952" max="10953" width="10.28515625" style="3" bestFit="1" customWidth="1"/>
    <col min="10954" max="10954" width="13" style="3" bestFit="1" customWidth="1"/>
    <col min="10955" max="10955" width="9.140625" style="3"/>
    <col min="10956" max="10957" width="10.28515625" style="3" bestFit="1" customWidth="1"/>
    <col min="10958" max="10958" width="12.7109375" style="3" bestFit="1" customWidth="1"/>
    <col min="10959" max="10959" width="9.140625" style="3"/>
    <col min="10960" max="10960" width="10.5703125" style="3" bestFit="1" customWidth="1"/>
    <col min="10961" max="10961" width="10.28515625" style="3" bestFit="1" customWidth="1"/>
    <col min="10962" max="10962" width="13" style="3" bestFit="1" customWidth="1"/>
    <col min="10963" max="10963" width="9.140625" style="3"/>
    <col min="10964" max="10964" width="10.5703125" style="3" bestFit="1" customWidth="1"/>
    <col min="10965" max="10965" width="10.28515625" style="3" bestFit="1" customWidth="1"/>
    <col min="10966" max="10966" width="13" style="3" bestFit="1" customWidth="1"/>
    <col min="10967" max="10968" width="9.140625" style="3"/>
    <col min="10969" max="10969" width="10.28515625" style="3" bestFit="1" customWidth="1"/>
    <col min="10970" max="10970" width="12" style="3" bestFit="1" customWidth="1"/>
    <col min="10971" max="10971" width="9.140625" style="3"/>
    <col min="10972" max="10973" width="10.28515625" style="3" bestFit="1" customWidth="1"/>
    <col min="10974" max="10974" width="13" style="3" bestFit="1" customWidth="1"/>
    <col min="10975" max="10976" width="9.140625" style="3"/>
    <col min="10977" max="10977" width="10.28515625" style="3" bestFit="1" customWidth="1"/>
    <col min="10978" max="10978" width="13" style="3" bestFit="1" customWidth="1"/>
    <col min="10979" max="10980" width="9.140625" style="3"/>
    <col min="10981" max="10981" width="10.28515625" style="3" bestFit="1" customWidth="1"/>
    <col min="10982" max="10985" width="9.140625" style="3"/>
    <col min="10986" max="10986" width="13" style="3" bestFit="1" customWidth="1"/>
    <col min="10987" max="10989" width="9.140625" style="3"/>
    <col min="10990" max="10990" width="12" style="3" customWidth="1"/>
    <col min="10991" max="10997" width="9.140625" style="3"/>
    <col min="10998" max="10998" width="12" style="3" customWidth="1"/>
    <col min="10999" max="11001" width="9.140625" style="3"/>
    <col min="11002" max="11002" width="12" style="3" customWidth="1"/>
    <col min="11003" max="11009" width="9.140625" style="3"/>
    <col min="11010" max="11010" width="12" style="3" customWidth="1"/>
    <col min="11011" max="11013" width="9.140625" style="3"/>
    <col min="11014" max="11014" width="12" style="3" customWidth="1"/>
    <col min="11015" max="11021" width="9.140625" style="3"/>
    <col min="11022" max="11022" width="12" style="3" customWidth="1"/>
    <col min="11023" max="11025" width="9.140625" style="3"/>
    <col min="11026" max="11026" width="12" style="3" customWidth="1"/>
    <col min="11027" max="11033" width="9.140625" style="3"/>
    <col min="11034" max="11034" width="12" style="3" customWidth="1"/>
    <col min="11035" max="11037" width="9.140625" style="3"/>
    <col min="11038" max="11038" width="12" style="3" customWidth="1"/>
    <col min="11039" max="11045" width="9.140625" style="3"/>
    <col min="11046" max="11046" width="12" style="3" customWidth="1"/>
    <col min="11047" max="11049" width="9.140625" style="3"/>
    <col min="11050" max="11050" width="12" style="3" customWidth="1"/>
    <col min="11051" max="11057" width="9.140625" style="3"/>
    <col min="11058" max="11058" width="12" style="3" customWidth="1"/>
    <col min="11059" max="11061" width="9.140625" style="3"/>
    <col min="11062" max="11062" width="12" style="3" customWidth="1"/>
    <col min="11063" max="11069" width="9.140625" style="3"/>
    <col min="11070" max="11070" width="12" style="3" customWidth="1"/>
    <col min="11071" max="11073" width="9.140625" style="3"/>
    <col min="11074" max="11074" width="12" style="3" customWidth="1"/>
    <col min="11075" max="11081" width="9.140625" style="3"/>
    <col min="11082" max="11082" width="12" style="3" customWidth="1"/>
    <col min="11083" max="11135" width="9.140625" style="3"/>
    <col min="11136" max="11136" width="8.5703125" style="3" bestFit="1" customWidth="1"/>
    <col min="11137" max="11137" width="89.7109375" style="3" customWidth="1"/>
    <col min="11138" max="11138" width="8" style="3" customWidth="1"/>
    <col min="11139" max="11139" width="10.5703125" style="3" customWidth="1"/>
    <col min="11140" max="11140" width="10.28515625" style="3" customWidth="1"/>
    <col min="11141" max="11141" width="12.7109375" style="3" customWidth="1"/>
    <col min="11142" max="11142" width="14.5703125" style="3" customWidth="1"/>
    <col min="11143" max="11143" width="13.85546875" style="3" customWidth="1"/>
    <col min="11144" max="11183" width="0" style="3" hidden="1" customWidth="1"/>
    <col min="11184" max="11184" width="12.140625" style="3" customWidth="1"/>
    <col min="11185" max="11185" width="12.5703125" style="3" customWidth="1"/>
    <col min="11186" max="11186" width="13.42578125" style="3" customWidth="1"/>
    <col min="11187" max="11187" width="9.140625" style="3"/>
    <col min="11188" max="11188" width="11.42578125" style="3" customWidth="1"/>
    <col min="11189" max="11189" width="10.7109375" style="3" customWidth="1"/>
    <col min="11190" max="11190" width="12.28515625" style="3" customWidth="1"/>
    <col min="11191" max="11191" width="9.140625" style="3"/>
    <col min="11192" max="11192" width="12.42578125" style="3" customWidth="1"/>
    <col min="11193" max="11193" width="14.5703125" style="3" customWidth="1"/>
    <col min="11194" max="11194" width="13.5703125" style="3" customWidth="1"/>
    <col min="11195" max="11195" width="9.140625" style="3"/>
    <col min="11196" max="11196" width="10.28515625" style="3" customWidth="1"/>
    <col min="11197" max="11197" width="10.7109375" style="3" customWidth="1"/>
    <col min="11198" max="11198" width="13" style="3" customWidth="1"/>
    <col min="11199" max="11199" width="9.140625" style="3"/>
    <col min="11200" max="11200" width="9.7109375" style="3" bestFit="1" customWidth="1"/>
    <col min="11201" max="11201" width="10.28515625" style="3" bestFit="1" customWidth="1"/>
    <col min="11202" max="11202" width="16.42578125" style="3" bestFit="1" customWidth="1"/>
    <col min="11203" max="11203" width="12.28515625" style="3" bestFit="1" customWidth="1"/>
    <col min="11204" max="11204" width="10.28515625" style="3" bestFit="1" customWidth="1"/>
    <col min="11205" max="11205" width="10.28515625" style="3" customWidth="1"/>
    <col min="11206" max="11206" width="16.42578125" style="3" bestFit="1" customWidth="1"/>
    <col min="11207" max="11207" width="12.28515625" style="3" bestFit="1" customWidth="1"/>
    <col min="11208" max="11209" width="10.28515625" style="3" bestFit="1" customWidth="1"/>
    <col min="11210" max="11210" width="13" style="3" bestFit="1" customWidth="1"/>
    <col min="11211" max="11211" width="9.140625" style="3"/>
    <col min="11212" max="11213" width="10.28515625" style="3" bestFit="1" customWidth="1"/>
    <col min="11214" max="11214" width="12.7109375" style="3" bestFit="1" customWidth="1"/>
    <col min="11215" max="11215" width="9.140625" style="3"/>
    <col min="11216" max="11216" width="10.5703125" style="3" bestFit="1" customWidth="1"/>
    <col min="11217" max="11217" width="10.28515625" style="3" bestFit="1" customWidth="1"/>
    <col min="11218" max="11218" width="13" style="3" bestFit="1" customWidth="1"/>
    <col min="11219" max="11219" width="9.140625" style="3"/>
    <col min="11220" max="11220" width="10.5703125" style="3" bestFit="1" customWidth="1"/>
    <col min="11221" max="11221" width="10.28515625" style="3" bestFit="1" customWidth="1"/>
    <col min="11222" max="11222" width="13" style="3" bestFit="1" customWidth="1"/>
    <col min="11223" max="11224" width="9.140625" style="3"/>
    <col min="11225" max="11225" width="10.28515625" style="3" bestFit="1" customWidth="1"/>
    <col min="11226" max="11226" width="12" style="3" bestFit="1" customWidth="1"/>
    <col min="11227" max="11227" width="9.140625" style="3"/>
    <col min="11228" max="11229" width="10.28515625" style="3" bestFit="1" customWidth="1"/>
    <col min="11230" max="11230" width="13" style="3" bestFit="1" customWidth="1"/>
    <col min="11231" max="11232" width="9.140625" style="3"/>
    <col min="11233" max="11233" width="10.28515625" style="3" bestFit="1" customWidth="1"/>
    <col min="11234" max="11234" width="13" style="3" bestFit="1" customWidth="1"/>
    <col min="11235" max="11236" width="9.140625" style="3"/>
    <col min="11237" max="11237" width="10.28515625" style="3" bestFit="1" customWidth="1"/>
    <col min="11238" max="11241" width="9.140625" style="3"/>
    <col min="11242" max="11242" width="13" style="3" bestFit="1" customWidth="1"/>
    <col min="11243" max="11245" width="9.140625" style="3"/>
    <col min="11246" max="11246" width="12" style="3" customWidth="1"/>
    <col min="11247" max="11253" width="9.140625" style="3"/>
    <col min="11254" max="11254" width="12" style="3" customWidth="1"/>
    <col min="11255" max="11257" width="9.140625" style="3"/>
    <col min="11258" max="11258" width="12" style="3" customWidth="1"/>
    <col min="11259" max="11265" width="9.140625" style="3"/>
    <col min="11266" max="11266" width="12" style="3" customWidth="1"/>
    <col min="11267" max="11269" width="9.140625" style="3"/>
    <col min="11270" max="11270" width="12" style="3" customWidth="1"/>
    <col min="11271" max="11277" width="9.140625" style="3"/>
    <col min="11278" max="11278" width="12" style="3" customWidth="1"/>
    <col min="11279" max="11281" width="9.140625" style="3"/>
    <col min="11282" max="11282" width="12" style="3" customWidth="1"/>
    <col min="11283" max="11289" width="9.140625" style="3"/>
    <col min="11290" max="11290" width="12" style="3" customWidth="1"/>
    <col min="11291" max="11293" width="9.140625" style="3"/>
    <col min="11294" max="11294" width="12" style="3" customWidth="1"/>
    <col min="11295" max="11301" width="9.140625" style="3"/>
    <col min="11302" max="11302" width="12" style="3" customWidth="1"/>
    <col min="11303" max="11305" width="9.140625" style="3"/>
    <col min="11306" max="11306" width="12" style="3" customWidth="1"/>
    <col min="11307" max="11313" width="9.140625" style="3"/>
    <col min="11314" max="11314" width="12" style="3" customWidth="1"/>
    <col min="11315" max="11317" width="9.140625" style="3"/>
    <col min="11318" max="11318" width="12" style="3" customWidth="1"/>
    <col min="11319" max="11325" width="9.140625" style="3"/>
    <col min="11326" max="11326" width="12" style="3" customWidth="1"/>
    <col min="11327" max="11329" width="9.140625" style="3"/>
    <col min="11330" max="11330" width="12" style="3" customWidth="1"/>
    <col min="11331" max="11337" width="9.140625" style="3"/>
    <col min="11338" max="11338" width="12" style="3" customWidth="1"/>
    <col min="11339" max="11391" width="9.140625" style="3"/>
    <col min="11392" max="11392" width="8.5703125" style="3" bestFit="1" customWidth="1"/>
    <col min="11393" max="11393" width="89.7109375" style="3" customWidth="1"/>
    <col min="11394" max="11394" width="8" style="3" customWidth="1"/>
    <col min="11395" max="11395" width="10.5703125" style="3" customWidth="1"/>
    <col min="11396" max="11396" width="10.28515625" style="3" customWidth="1"/>
    <col min="11397" max="11397" width="12.7109375" style="3" customWidth="1"/>
    <col min="11398" max="11398" width="14.5703125" style="3" customWidth="1"/>
    <col min="11399" max="11399" width="13.85546875" style="3" customWidth="1"/>
    <col min="11400" max="11439" width="0" style="3" hidden="1" customWidth="1"/>
    <col min="11440" max="11440" width="12.140625" style="3" customWidth="1"/>
    <col min="11441" max="11441" width="12.5703125" style="3" customWidth="1"/>
    <col min="11442" max="11442" width="13.42578125" style="3" customWidth="1"/>
    <col min="11443" max="11443" width="9.140625" style="3"/>
    <col min="11444" max="11444" width="11.42578125" style="3" customWidth="1"/>
    <col min="11445" max="11445" width="10.7109375" style="3" customWidth="1"/>
    <col min="11446" max="11446" width="12.28515625" style="3" customWidth="1"/>
    <col min="11447" max="11447" width="9.140625" style="3"/>
    <col min="11448" max="11448" width="12.42578125" style="3" customWidth="1"/>
    <col min="11449" max="11449" width="14.5703125" style="3" customWidth="1"/>
    <col min="11450" max="11450" width="13.5703125" style="3" customWidth="1"/>
    <col min="11451" max="11451" width="9.140625" style="3"/>
    <col min="11452" max="11452" width="10.28515625" style="3" customWidth="1"/>
    <col min="11453" max="11453" width="10.7109375" style="3" customWidth="1"/>
    <col min="11454" max="11454" width="13" style="3" customWidth="1"/>
    <col min="11455" max="11455" width="9.140625" style="3"/>
    <col min="11456" max="11456" width="9.7109375" style="3" bestFit="1" customWidth="1"/>
    <col min="11457" max="11457" width="10.28515625" style="3" bestFit="1" customWidth="1"/>
    <col min="11458" max="11458" width="16.42578125" style="3" bestFit="1" customWidth="1"/>
    <col min="11459" max="11459" width="12.28515625" style="3" bestFit="1" customWidth="1"/>
    <col min="11460" max="11460" width="10.28515625" style="3" bestFit="1" customWidth="1"/>
    <col min="11461" max="11461" width="10.28515625" style="3" customWidth="1"/>
    <col min="11462" max="11462" width="16.42578125" style="3" bestFit="1" customWidth="1"/>
    <col min="11463" max="11463" width="12.28515625" style="3" bestFit="1" customWidth="1"/>
    <col min="11464" max="11465" width="10.28515625" style="3" bestFit="1" customWidth="1"/>
    <col min="11466" max="11466" width="13" style="3" bestFit="1" customWidth="1"/>
    <col min="11467" max="11467" width="9.140625" style="3"/>
    <col min="11468" max="11469" width="10.28515625" style="3" bestFit="1" customWidth="1"/>
    <col min="11470" max="11470" width="12.7109375" style="3" bestFit="1" customWidth="1"/>
    <col min="11471" max="11471" width="9.140625" style="3"/>
    <col min="11472" max="11472" width="10.5703125" style="3" bestFit="1" customWidth="1"/>
    <col min="11473" max="11473" width="10.28515625" style="3" bestFit="1" customWidth="1"/>
    <col min="11474" max="11474" width="13" style="3" bestFit="1" customWidth="1"/>
    <col min="11475" max="11475" width="9.140625" style="3"/>
    <col min="11476" max="11476" width="10.5703125" style="3" bestFit="1" customWidth="1"/>
    <col min="11477" max="11477" width="10.28515625" style="3" bestFit="1" customWidth="1"/>
    <col min="11478" max="11478" width="13" style="3" bestFit="1" customWidth="1"/>
    <col min="11479" max="11480" width="9.140625" style="3"/>
    <col min="11481" max="11481" width="10.28515625" style="3" bestFit="1" customWidth="1"/>
    <col min="11482" max="11482" width="12" style="3" bestFit="1" customWidth="1"/>
    <col min="11483" max="11483" width="9.140625" style="3"/>
    <col min="11484" max="11485" width="10.28515625" style="3" bestFit="1" customWidth="1"/>
    <col min="11486" max="11486" width="13" style="3" bestFit="1" customWidth="1"/>
    <col min="11487" max="11488" width="9.140625" style="3"/>
    <col min="11489" max="11489" width="10.28515625" style="3" bestFit="1" customWidth="1"/>
    <col min="11490" max="11490" width="13" style="3" bestFit="1" customWidth="1"/>
    <col min="11491" max="11492" width="9.140625" style="3"/>
    <col min="11493" max="11493" width="10.28515625" style="3" bestFit="1" customWidth="1"/>
    <col min="11494" max="11497" width="9.140625" style="3"/>
    <col min="11498" max="11498" width="13" style="3" bestFit="1" customWidth="1"/>
    <col min="11499" max="11501" width="9.140625" style="3"/>
    <col min="11502" max="11502" width="12" style="3" customWidth="1"/>
    <col min="11503" max="11509" width="9.140625" style="3"/>
    <col min="11510" max="11510" width="12" style="3" customWidth="1"/>
    <col min="11511" max="11513" width="9.140625" style="3"/>
    <col min="11514" max="11514" width="12" style="3" customWidth="1"/>
    <col min="11515" max="11521" width="9.140625" style="3"/>
    <col min="11522" max="11522" width="12" style="3" customWidth="1"/>
    <col min="11523" max="11525" width="9.140625" style="3"/>
    <col min="11526" max="11526" width="12" style="3" customWidth="1"/>
    <col min="11527" max="11533" width="9.140625" style="3"/>
    <col min="11534" max="11534" width="12" style="3" customWidth="1"/>
    <col min="11535" max="11537" width="9.140625" style="3"/>
    <col min="11538" max="11538" width="12" style="3" customWidth="1"/>
    <col min="11539" max="11545" width="9.140625" style="3"/>
    <col min="11546" max="11546" width="12" style="3" customWidth="1"/>
    <col min="11547" max="11549" width="9.140625" style="3"/>
    <col min="11550" max="11550" width="12" style="3" customWidth="1"/>
    <col min="11551" max="11557" width="9.140625" style="3"/>
    <col min="11558" max="11558" width="12" style="3" customWidth="1"/>
    <col min="11559" max="11561" width="9.140625" style="3"/>
    <col min="11562" max="11562" width="12" style="3" customWidth="1"/>
    <col min="11563" max="11569" width="9.140625" style="3"/>
    <col min="11570" max="11570" width="12" style="3" customWidth="1"/>
    <col min="11571" max="11573" width="9.140625" style="3"/>
    <col min="11574" max="11574" width="12" style="3" customWidth="1"/>
    <col min="11575" max="11581" width="9.140625" style="3"/>
    <col min="11582" max="11582" width="12" style="3" customWidth="1"/>
    <col min="11583" max="11585" width="9.140625" style="3"/>
    <col min="11586" max="11586" width="12" style="3" customWidth="1"/>
    <col min="11587" max="11593" width="9.140625" style="3"/>
    <col min="11594" max="11594" width="12" style="3" customWidth="1"/>
    <col min="11595" max="11647" width="9.140625" style="3"/>
    <col min="11648" max="11648" width="8.5703125" style="3" bestFit="1" customWidth="1"/>
    <col min="11649" max="11649" width="89.7109375" style="3" customWidth="1"/>
    <col min="11650" max="11650" width="8" style="3" customWidth="1"/>
    <col min="11651" max="11651" width="10.5703125" style="3" customWidth="1"/>
    <col min="11652" max="11652" width="10.28515625" style="3" customWidth="1"/>
    <col min="11653" max="11653" width="12.7109375" style="3" customWidth="1"/>
    <col min="11654" max="11654" width="14.5703125" style="3" customWidth="1"/>
    <col min="11655" max="11655" width="13.85546875" style="3" customWidth="1"/>
    <col min="11656" max="11695" width="0" style="3" hidden="1" customWidth="1"/>
    <col min="11696" max="11696" width="12.140625" style="3" customWidth="1"/>
    <col min="11697" max="11697" width="12.5703125" style="3" customWidth="1"/>
    <col min="11698" max="11698" width="13.42578125" style="3" customWidth="1"/>
    <col min="11699" max="11699" width="9.140625" style="3"/>
    <col min="11700" max="11700" width="11.42578125" style="3" customWidth="1"/>
    <col min="11701" max="11701" width="10.7109375" style="3" customWidth="1"/>
    <col min="11702" max="11702" width="12.28515625" style="3" customWidth="1"/>
    <col min="11703" max="11703" width="9.140625" style="3"/>
    <col min="11704" max="11704" width="12.42578125" style="3" customWidth="1"/>
    <col min="11705" max="11705" width="14.5703125" style="3" customWidth="1"/>
    <col min="11706" max="11706" width="13.5703125" style="3" customWidth="1"/>
    <col min="11707" max="11707" width="9.140625" style="3"/>
    <col min="11708" max="11708" width="10.28515625" style="3" customWidth="1"/>
    <col min="11709" max="11709" width="10.7109375" style="3" customWidth="1"/>
    <col min="11710" max="11710" width="13" style="3" customWidth="1"/>
    <col min="11711" max="11711" width="9.140625" style="3"/>
    <col min="11712" max="11712" width="9.7109375" style="3" bestFit="1" customWidth="1"/>
    <col min="11713" max="11713" width="10.28515625" style="3" bestFit="1" customWidth="1"/>
    <col min="11714" max="11714" width="16.42578125" style="3" bestFit="1" customWidth="1"/>
    <col min="11715" max="11715" width="12.28515625" style="3" bestFit="1" customWidth="1"/>
    <col min="11716" max="11716" width="10.28515625" style="3" bestFit="1" customWidth="1"/>
    <col min="11717" max="11717" width="10.28515625" style="3" customWidth="1"/>
    <col min="11718" max="11718" width="16.42578125" style="3" bestFit="1" customWidth="1"/>
    <col min="11719" max="11719" width="12.28515625" style="3" bestFit="1" customWidth="1"/>
    <col min="11720" max="11721" width="10.28515625" style="3" bestFit="1" customWidth="1"/>
    <col min="11722" max="11722" width="13" style="3" bestFit="1" customWidth="1"/>
    <col min="11723" max="11723" width="9.140625" style="3"/>
    <col min="11724" max="11725" width="10.28515625" style="3" bestFit="1" customWidth="1"/>
    <col min="11726" max="11726" width="12.7109375" style="3" bestFit="1" customWidth="1"/>
    <col min="11727" max="11727" width="9.140625" style="3"/>
    <col min="11728" max="11728" width="10.5703125" style="3" bestFit="1" customWidth="1"/>
    <col min="11729" max="11729" width="10.28515625" style="3" bestFit="1" customWidth="1"/>
    <col min="11730" max="11730" width="13" style="3" bestFit="1" customWidth="1"/>
    <col min="11731" max="11731" width="9.140625" style="3"/>
    <col min="11732" max="11732" width="10.5703125" style="3" bestFit="1" customWidth="1"/>
    <col min="11733" max="11733" width="10.28515625" style="3" bestFit="1" customWidth="1"/>
    <col min="11734" max="11734" width="13" style="3" bestFit="1" customWidth="1"/>
    <col min="11735" max="11736" width="9.140625" style="3"/>
    <col min="11737" max="11737" width="10.28515625" style="3" bestFit="1" customWidth="1"/>
    <col min="11738" max="11738" width="12" style="3" bestFit="1" customWidth="1"/>
    <col min="11739" max="11739" width="9.140625" style="3"/>
    <col min="11740" max="11741" width="10.28515625" style="3" bestFit="1" customWidth="1"/>
    <col min="11742" max="11742" width="13" style="3" bestFit="1" customWidth="1"/>
    <col min="11743" max="11744" width="9.140625" style="3"/>
    <col min="11745" max="11745" width="10.28515625" style="3" bestFit="1" customWidth="1"/>
    <col min="11746" max="11746" width="13" style="3" bestFit="1" customWidth="1"/>
    <col min="11747" max="11748" width="9.140625" style="3"/>
    <col min="11749" max="11749" width="10.28515625" style="3" bestFit="1" customWidth="1"/>
    <col min="11750" max="11753" width="9.140625" style="3"/>
    <col min="11754" max="11754" width="13" style="3" bestFit="1" customWidth="1"/>
    <col min="11755" max="11757" width="9.140625" style="3"/>
    <col min="11758" max="11758" width="12" style="3" customWidth="1"/>
    <col min="11759" max="11765" width="9.140625" style="3"/>
    <col min="11766" max="11766" width="12" style="3" customWidth="1"/>
    <col min="11767" max="11769" width="9.140625" style="3"/>
    <col min="11770" max="11770" width="12" style="3" customWidth="1"/>
    <col min="11771" max="11777" width="9.140625" style="3"/>
    <col min="11778" max="11778" width="12" style="3" customWidth="1"/>
    <col min="11779" max="11781" width="9.140625" style="3"/>
    <col min="11782" max="11782" width="12" style="3" customWidth="1"/>
    <col min="11783" max="11789" width="9.140625" style="3"/>
    <col min="11790" max="11790" width="12" style="3" customWidth="1"/>
    <col min="11791" max="11793" width="9.140625" style="3"/>
    <col min="11794" max="11794" width="12" style="3" customWidth="1"/>
    <col min="11795" max="11801" width="9.140625" style="3"/>
    <col min="11802" max="11802" width="12" style="3" customWidth="1"/>
    <col min="11803" max="11805" width="9.140625" style="3"/>
    <col min="11806" max="11806" width="12" style="3" customWidth="1"/>
    <col min="11807" max="11813" width="9.140625" style="3"/>
    <col min="11814" max="11814" width="12" style="3" customWidth="1"/>
    <col min="11815" max="11817" width="9.140625" style="3"/>
    <col min="11818" max="11818" width="12" style="3" customWidth="1"/>
    <col min="11819" max="11825" width="9.140625" style="3"/>
    <col min="11826" max="11826" width="12" style="3" customWidth="1"/>
    <col min="11827" max="11829" width="9.140625" style="3"/>
    <col min="11830" max="11830" width="12" style="3" customWidth="1"/>
    <col min="11831" max="11837" width="9.140625" style="3"/>
    <col min="11838" max="11838" width="12" style="3" customWidth="1"/>
    <col min="11839" max="11841" width="9.140625" style="3"/>
    <col min="11842" max="11842" width="12" style="3" customWidth="1"/>
    <col min="11843" max="11849" width="9.140625" style="3"/>
    <col min="11850" max="11850" width="12" style="3" customWidth="1"/>
    <col min="11851" max="11903" width="9.140625" style="3"/>
    <col min="11904" max="11904" width="8.5703125" style="3" bestFit="1" customWidth="1"/>
    <col min="11905" max="11905" width="89.7109375" style="3" customWidth="1"/>
    <col min="11906" max="11906" width="8" style="3" customWidth="1"/>
    <col min="11907" max="11907" width="10.5703125" style="3" customWidth="1"/>
    <col min="11908" max="11908" width="10.28515625" style="3" customWidth="1"/>
    <col min="11909" max="11909" width="12.7109375" style="3" customWidth="1"/>
    <col min="11910" max="11910" width="14.5703125" style="3" customWidth="1"/>
    <col min="11911" max="11911" width="13.85546875" style="3" customWidth="1"/>
    <col min="11912" max="11951" width="0" style="3" hidden="1" customWidth="1"/>
    <col min="11952" max="11952" width="12.140625" style="3" customWidth="1"/>
    <col min="11953" max="11953" width="12.5703125" style="3" customWidth="1"/>
    <col min="11954" max="11954" width="13.42578125" style="3" customWidth="1"/>
    <col min="11955" max="11955" width="9.140625" style="3"/>
    <col min="11956" max="11956" width="11.42578125" style="3" customWidth="1"/>
    <col min="11957" max="11957" width="10.7109375" style="3" customWidth="1"/>
    <col min="11958" max="11958" width="12.28515625" style="3" customWidth="1"/>
    <col min="11959" max="11959" width="9.140625" style="3"/>
    <col min="11960" max="11960" width="12.42578125" style="3" customWidth="1"/>
    <col min="11961" max="11961" width="14.5703125" style="3" customWidth="1"/>
    <col min="11962" max="11962" width="13.5703125" style="3" customWidth="1"/>
    <col min="11963" max="11963" width="9.140625" style="3"/>
    <col min="11964" max="11964" width="10.28515625" style="3" customWidth="1"/>
    <col min="11965" max="11965" width="10.7109375" style="3" customWidth="1"/>
    <col min="11966" max="11966" width="13" style="3" customWidth="1"/>
    <col min="11967" max="11967" width="9.140625" style="3"/>
    <col min="11968" max="11968" width="9.7109375" style="3" bestFit="1" customWidth="1"/>
    <col min="11969" max="11969" width="10.28515625" style="3" bestFit="1" customWidth="1"/>
    <col min="11970" max="11970" width="16.42578125" style="3" bestFit="1" customWidth="1"/>
    <col min="11971" max="11971" width="12.28515625" style="3" bestFit="1" customWidth="1"/>
    <col min="11972" max="11972" width="10.28515625" style="3" bestFit="1" customWidth="1"/>
    <col min="11973" max="11973" width="10.28515625" style="3" customWidth="1"/>
    <col min="11974" max="11974" width="16.42578125" style="3" bestFit="1" customWidth="1"/>
    <col min="11975" max="11975" width="12.28515625" style="3" bestFit="1" customWidth="1"/>
    <col min="11976" max="11977" width="10.28515625" style="3" bestFit="1" customWidth="1"/>
    <col min="11978" max="11978" width="13" style="3" bestFit="1" customWidth="1"/>
    <col min="11979" max="11979" width="9.140625" style="3"/>
    <col min="11980" max="11981" width="10.28515625" style="3" bestFit="1" customWidth="1"/>
    <col min="11982" max="11982" width="12.7109375" style="3" bestFit="1" customWidth="1"/>
    <col min="11983" max="11983" width="9.140625" style="3"/>
    <col min="11984" max="11984" width="10.5703125" style="3" bestFit="1" customWidth="1"/>
    <col min="11985" max="11985" width="10.28515625" style="3" bestFit="1" customWidth="1"/>
    <col min="11986" max="11986" width="13" style="3" bestFit="1" customWidth="1"/>
    <col min="11987" max="11987" width="9.140625" style="3"/>
    <col min="11988" max="11988" width="10.5703125" style="3" bestFit="1" customWidth="1"/>
    <col min="11989" max="11989" width="10.28515625" style="3" bestFit="1" customWidth="1"/>
    <col min="11990" max="11990" width="13" style="3" bestFit="1" customWidth="1"/>
    <col min="11991" max="11992" width="9.140625" style="3"/>
    <col min="11993" max="11993" width="10.28515625" style="3" bestFit="1" customWidth="1"/>
    <col min="11994" max="11994" width="12" style="3" bestFit="1" customWidth="1"/>
    <col min="11995" max="11995" width="9.140625" style="3"/>
    <col min="11996" max="11997" width="10.28515625" style="3" bestFit="1" customWidth="1"/>
    <col min="11998" max="11998" width="13" style="3" bestFit="1" customWidth="1"/>
    <col min="11999" max="12000" width="9.140625" style="3"/>
    <col min="12001" max="12001" width="10.28515625" style="3" bestFit="1" customWidth="1"/>
    <col min="12002" max="12002" width="13" style="3" bestFit="1" customWidth="1"/>
    <col min="12003" max="12004" width="9.140625" style="3"/>
    <col min="12005" max="12005" width="10.28515625" style="3" bestFit="1" customWidth="1"/>
    <col min="12006" max="12009" width="9.140625" style="3"/>
    <col min="12010" max="12010" width="13" style="3" bestFit="1" customWidth="1"/>
    <col min="12011" max="12013" width="9.140625" style="3"/>
    <col min="12014" max="12014" width="12" style="3" customWidth="1"/>
    <col min="12015" max="12021" width="9.140625" style="3"/>
    <col min="12022" max="12022" width="12" style="3" customWidth="1"/>
    <col min="12023" max="12025" width="9.140625" style="3"/>
    <col min="12026" max="12026" width="12" style="3" customWidth="1"/>
    <col min="12027" max="12033" width="9.140625" style="3"/>
    <col min="12034" max="12034" width="12" style="3" customWidth="1"/>
    <col min="12035" max="12037" width="9.140625" style="3"/>
    <col min="12038" max="12038" width="12" style="3" customWidth="1"/>
    <col min="12039" max="12045" width="9.140625" style="3"/>
    <col min="12046" max="12046" width="12" style="3" customWidth="1"/>
    <col min="12047" max="12049" width="9.140625" style="3"/>
    <col min="12050" max="12050" width="12" style="3" customWidth="1"/>
    <col min="12051" max="12057" width="9.140625" style="3"/>
    <col min="12058" max="12058" width="12" style="3" customWidth="1"/>
    <col min="12059" max="12061" width="9.140625" style="3"/>
    <col min="12062" max="12062" width="12" style="3" customWidth="1"/>
    <col min="12063" max="12069" width="9.140625" style="3"/>
    <col min="12070" max="12070" width="12" style="3" customWidth="1"/>
    <col min="12071" max="12073" width="9.140625" style="3"/>
    <col min="12074" max="12074" width="12" style="3" customWidth="1"/>
    <col min="12075" max="12081" width="9.140625" style="3"/>
    <col min="12082" max="12082" width="12" style="3" customWidth="1"/>
    <col min="12083" max="12085" width="9.140625" style="3"/>
    <col min="12086" max="12086" width="12" style="3" customWidth="1"/>
    <col min="12087" max="12093" width="9.140625" style="3"/>
    <col min="12094" max="12094" width="12" style="3" customWidth="1"/>
    <col min="12095" max="12097" width="9.140625" style="3"/>
    <col min="12098" max="12098" width="12" style="3" customWidth="1"/>
    <col min="12099" max="12105" width="9.140625" style="3"/>
    <col min="12106" max="12106" width="12" style="3" customWidth="1"/>
    <col min="12107" max="12159" width="9.140625" style="3"/>
    <col min="12160" max="12160" width="8.5703125" style="3" bestFit="1" customWidth="1"/>
    <col min="12161" max="12161" width="89.7109375" style="3" customWidth="1"/>
    <col min="12162" max="12162" width="8" style="3" customWidth="1"/>
    <col min="12163" max="12163" width="10.5703125" style="3" customWidth="1"/>
    <col min="12164" max="12164" width="10.28515625" style="3" customWidth="1"/>
    <col min="12165" max="12165" width="12.7109375" style="3" customWidth="1"/>
    <col min="12166" max="12166" width="14.5703125" style="3" customWidth="1"/>
    <col min="12167" max="12167" width="13.85546875" style="3" customWidth="1"/>
    <col min="12168" max="12207" width="0" style="3" hidden="1" customWidth="1"/>
    <col min="12208" max="12208" width="12.140625" style="3" customWidth="1"/>
    <col min="12209" max="12209" width="12.5703125" style="3" customWidth="1"/>
    <col min="12210" max="12210" width="13.42578125" style="3" customWidth="1"/>
    <col min="12211" max="12211" width="9.140625" style="3"/>
    <col min="12212" max="12212" width="11.42578125" style="3" customWidth="1"/>
    <col min="12213" max="12213" width="10.7109375" style="3" customWidth="1"/>
    <col min="12214" max="12214" width="12.28515625" style="3" customWidth="1"/>
    <col min="12215" max="12215" width="9.140625" style="3"/>
    <col min="12216" max="12216" width="12.42578125" style="3" customWidth="1"/>
    <col min="12217" max="12217" width="14.5703125" style="3" customWidth="1"/>
    <col min="12218" max="12218" width="13.5703125" style="3" customWidth="1"/>
    <col min="12219" max="12219" width="9.140625" style="3"/>
    <col min="12220" max="12220" width="10.28515625" style="3" customWidth="1"/>
    <col min="12221" max="12221" width="10.7109375" style="3" customWidth="1"/>
    <col min="12222" max="12222" width="13" style="3" customWidth="1"/>
    <col min="12223" max="12223" width="9.140625" style="3"/>
    <col min="12224" max="12224" width="9.7109375" style="3" bestFit="1" customWidth="1"/>
    <col min="12225" max="12225" width="10.28515625" style="3" bestFit="1" customWidth="1"/>
    <col min="12226" max="12226" width="16.42578125" style="3" bestFit="1" customWidth="1"/>
    <col min="12227" max="12227" width="12.28515625" style="3" bestFit="1" customWidth="1"/>
    <col min="12228" max="12228" width="10.28515625" style="3" bestFit="1" customWidth="1"/>
    <col min="12229" max="12229" width="10.28515625" style="3" customWidth="1"/>
    <col min="12230" max="12230" width="16.42578125" style="3" bestFit="1" customWidth="1"/>
    <col min="12231" max="12231" width="12.28515625" style="3" bestFit="1" customWidth="1"/>
    <col min="12232" max="12233" width="10.28515625" style="3" bestFit="1" customWidth="1"/>
    <col min="12234" max="12234" width="13" style="3" bestFit="1" customWidth="1"/>
    <col min="12235" max="12235" width="9.140625" style="3"/>
    <col min="12236" max="12237" width="10.28515625" style="3" bestFit="1" customWidth="1"/>
    <col min="12238" max="12238" width="12.7109375" style="3" bestFit="1" customWidth="1"/>
    <col min="12239" max="12239" width="9.140625" style="3"/>
    <col min="12240" max="12240" width="10.5703125" style="3" bestFit="1" customWidth="1"/>
    <col min="12241" max="12241" width="10.28515625" style="3" bestFit="1" customWidth="1"/>
    <col min="12242" max="12242" width="13" style="3" bestFit="1" customWidth="1"/>
    <col min="12243" max="12243" width="9.140625" style="3"/>
    <col min="12244" max="12244" width="10.5703125" style="3" bestFit="1" customWidth="1"/>
    <col min="12245" max="12245" width="10.28515625" style="3" bestFit="1" customWidth="1"/>
    <col min="12246" max="12246" width="13" style="3" bestFit="1" customWidth="1"/>
    <col min="12247" max="12248" width="9.140625" style="3"/>
    <col min="12249" max="12249" width="10.28515625" style="3" bestFit="1" customWidth="1"/>
    <col min="12250" max="12250" width="12" style="3" bestFit="1" customWidth="1"/>
    <col min="12251" max="12251" width="9.140625" style="3"/>
    <col min="12252" max="12253" width="10.28515625" style="3" bestFit="1" customWidth="1"/>
    <col min="12254" max="12254" width="13" style="3" bestFit="1" customWidth="1"/>
    <col min="12255" max="12256" width="9.140625" style="3"/>
    <col min="12257" max="12257" width="10.28515625" style="3" bestFit="1" customWidth="1"/>
    <col min="12258" max="12258" width="13" style="3" bestFit="1" customWidth="1"/>
    <col min="12259" max="12260" width="9.140625" style="3"/>
    <col min="12261" max="12261" width="10.28515625" style="3" bestFit="1" customWidth="1"/>
    <col min="12262" max="12265" width="9.140625" style="3"/>
    <col min="12266" max="12266" width="13" style="3" bestFit="1" customWidth="1"/>
    <col min="12267" max="12269" width="9.140625" style="3"/>
    <col min="12270" max="12270" width="12" style="3" customWidth="1"/>
    <col min="12271" max="12277" width="9.140625" style="3"/>
    <col min="12278" max="12278" width="12" style="3" customWidth="1"/>
    <col min="12279" max="12281" width="9.140625" style="3"/>
    <col min="12282" max="12282" width="12" style="3" customWidth="1"/>
    <col min="12283" max="12289" width="9.140625" style="3"/>
    <col min="12290" max="12290" width="12" style="3" customWidth="1"/>
    <col min="12291" max="12293" width="9.140625" style="3"/>
    <col min="12294" max="12294" width="12" style="3" customWidth="1"/>
    <col min="12295" max="12301" width="9.140625" style="3"/>
    <col min="12302" max="12302" width="12" style="3" customWidth="1"/>
    <col min="12303" max="12305" width="9.140625" style="3"/>
    <col min="12306" max="12306" width="12" style="3" customWidth="1"/>
    <col min="12307" max="12313" width="9.140625" style="3"/>
    <col min="12314" max="12314" width="12" style="3" customWidth="1"/>
    <col min="12315" max="12317" width="9.140625" style="3"/>
    <col min="12318" max="12318" width="12" style="3" customWidth="1"/>
    <col min="12319" max="12325" width="9.140625" style="3"/>
    <col min="12326" max="12326" width="12" style="3" customWidth="1"/>
    <col min="12327" max="12329" width="9.140625" style="3"/>
    <col min="12330" max="12330" width="12" style="3" customWidth="1"/>
    <col min="12331" max="12337" width="9.140625" style="3"/>
    <col min="12338" max="12338" width="12" style="3" customWidth="1"/>
    <col min="12339" max="12341" width="9.140625" style="3"/>
    <col min="12342" max="12342" width="12" style="3" customWidth="1"/>
    <col min="12343" max="12349" width="9.140625" style="3"/>
    <col min="12350" max="12350" width="12" style="3" customWidth="1"/>
    <col min="12351" max="12353" width="9.140625" style="3"/>
    <col min="12354" max="12354" width="12" style="3" customWidth="1"/>
    <col min="12355" max="12361" width="9.140625" style="3"/>
    <col min="12362" max="12362" width="12" style="3" customWidth="1"/>
    <col min="12363" max="12415" width="9.140625" style="3"/>
    <col min="12416" max="12416" width="8.5703125" style="3" bestFit="1" customWidth="1"/>
    <col min="12417" max="12417" width="89.7109375" style="3" customWidth="1"/>
    <col min="12418" max="12418" width="8" style="3" customWidth="1"/>
    <col min="12419" max="12419" width="10.5703125" style="3" customWidth="1"/>
    <col min="12420" max="12420" width="10.28515625" style="3" customWidth="1"/>
    <col min="12421" max="12421" width="12.7109375" style="3" customWidth="1"/>
    <col min="12422" max="12422" width="14.5703125" style="3" customWidth="1"/>
    <col min="12423" max="12423" width="13.85546875" style="3" customWidth="1"/>
    <col min="12424" max="12463" width="0" style="3" hidden="1" customWidth="1"/>
    <col min="12464" max="12464" width="12.140625" style="3" customWidth="1"/>
    <col min="12465" max="12465" width="12.5703125" style="3" customWidth="1"/>
    <col min="12466" max="12466" width="13.42578125" style="3" customWidth="1"/>
    <col min="12467" max="12467" width="9.140625" style="3"/>
    <col min="12468" max="12468" width="11.42578125" style="3" customWidth="1"/>
    <col min="12469" max="12469" width="10.7109375" style="3" customWidth="1"/>
    <col min="12470" max="12470" width="12.28515625" style="3" customWidth="1"/>
    <col min="12471" max="12471" width="9.140625" style="3"/>
    <col min="12472" max="12472" width="12.42578125" style="3" customWidth="1"/>
    <col min="12473" max="12473" width="14.5703125" style="3" customWidth="1"/>
    <col min="12474" max="12474" width="13.5703125" style="3" customWidth="1"/>
    <col min="12475" max="12475" width="9.140625" style="3"/>
    <col min="12476" max="12476" width="10.28515625" style="3" customWidth="1"/>
    <col min="12477" max="12477" width="10.7109375" style="3" customWidth="1"/>
    <col min="12478" max="12478" width="13" style="3" customWidth="1"/>
    <col min="12479" max="12479" width="9.140625" style="3"/>
    <col min="12480" max="12480" width="9.7109375" style="3" bestFit="1" customWidth="1"/>
    <col min="12481" max="12481" width="10.28515625" style="3" bestFit="1" customWidth="1"/>
    <col min="12482" max="12482" width="16.42578125" style="3" bestFit="1" customWidth="1"/>
    <col min="12483" max="12483" width="12.28515625" style="3" bestFit="1" customWidth="1"/>
    <col min="12484" max="12484" width="10.28515625" style="3" bestFit="1" customWidth="1"/>
    <col min="12485" max="12485" width="10.28515625" style="3" customWidth="1"/>
    <col min="12486" max="12486" width="16.42578125" style="3" bestFit="1" customWidth="1"/>
    <col min="12487" max="12487" width="12.28515625" style="3" bestFit="1" customWidth="1"/>
    <col min="12488" max="12489" width="10.28515625" style="3" bestFit="1" customWidth="1"/>
    <col min="12490" max="12490" width="13" style="3" bestFit="1" customWidth="1"/>
    <col min="12491" max="12491" width="9.140625" style="3"/>
    <col min="12492" max="12493" width="10.28515625" style="3" bestFit="1" customWidth="1"/>
    <col min="12494" max="12494" width="12.7109375" style="3" bestFit="1" customWidth="1"/>
    <col min="12495" max="12495" width="9.140625" style="3"/>
    <col min="12496" max="12496" width="10.5703125" style="3" bestFit="1" customWidth="1"/>
    <col min="12497" max="12497" width="10.28515625" style="3" bestFit="1" customWidth="1"/>
    <col min="12498" max="12498" width="13" style="3" bestFit="1" customWidth="1"/>
    <col min="12499" max="12499" width="9.140625" style="3"/>
    <col min="12500" max="12500" width="10.5703125" style="3" bestFit="1" customWidth="1"/>
    <col min="12501" max="12501" width="10.28515625" style="3" bestFit="1" customWidth="1"/>
    <col min="12502" max="12502" width="13" style="3" bestFit="1" customWidth="1"/>
    <col min="12503" max="12504" width="9.140625" style="3"/>
    <col min="12505" max="12505" width="10.28515625" style="3" bestFit="1" customWidth="1"/>
    <col min="12506" max="12506" width="12" style="3" bestFit="1" customWidth="1"/>
    <col min="12507" max="12507" width="9.140625" style="3"/>
    <col min="12508" max="12509" width="10.28515625" style="3" bestFit="1" customWidth="1"/>
    <col min="12510" max="12510" width="13" style="3" bestFit="1" customWidth="1"/>
    <col min="12511" max="12512" width="9.140625" style="3"/>
    <col min="12513" max="12513" width="10.28515625" style="3" bestFit="1" customWidth="1"/>
    <col min="12514" max="12514" width="13" style="3" bestFit="1" customWidth="1"/>
    <col min="12515" max="12516" width="9.140625" style="3"/>
    <col min="12517" max="12517" width="10.28515625" style="3" bestFit="1" customWidth="1"/>
    <col min="12518" max="12521" width="9.140625" style="3"/>
    <col min="12522" max="12522" width="13" style="3" bestFit="1" customWidth="1"/>
    <col min="12523" max="12525" width="9.140625" style="3"/>
    <col min="12526" max="12526" width="12" style="3" customWidth="1"/>
    <col min="12527" max="12533" width="9.140625" style="3"/>
    <col min="12534" max="12534" width="12" style="3" customWidth="1"/>
    <col min="12535" max="12537" width="9.140625" style="3"/>
    <col min="12538" max="12538" width="12" style="3" customWidth="1"/>
    <col min="12539" max="12545" width="9.140625" style="3"/>
    <col min="12546" max="12546" width="12" style="3" customWidth="1"/>
    <col min="12547" max="12549" width="9.140625" style="3"/>
    <col min="12550" max="12550" width="12" style="3" customWidth="1"/>
    <col min="12551" max="12557" width="9.140625" style="3"/>
    <col min="12558" max="12558" width="12" style="3" customWidth="1"/>
    <col min="12559" max="12561" width="9.140625" style="3"/>
    <col min="12562" max="12562" width="12" style="3" customWidth="1"/>
    <col min="12563" max="12569" width="9.140625" style="3"/>
    <col min="12570" max="12570" width="12" style="3" customWidth="1"/>
    <col min="12571" max="12573" width="9.140625" style="3"/>
    <col min="12574" max="12574" width="12" style="3" customWidth="1"/>
    <col min="12575" max="12581" width="9.140625" style="3"/>
    <col min="12582" max="12582" width="12" style="3" customWidth="1"/>
    <col min="12583" max="12585" width="9.140625" style="3"/>
    <col min="12586" max="12586" width="12" style="3" customWidth="1"/>
    <col min="12587" max="12593" width="9.140625" style="3"/>
    <col min="12594" max="12594" width="12" style="3" customWidth="1"/>
    <col min="12595" max="12597" width="9.140625" style="3"/>
    <col min="12598" max="12598" width="12" style="3" customWidth="1"/>
    <col min="12599" max="12605" width="9.140625" style="3"/>
    <col min="12606" max="12606" width="12" style="3" customWidth="1"/>
    <col min="12607" max="12609" width="9.140625" style="3"/>
    <col min="12610" max="12610" width="12" style="3" customWidth="1"/>
    <col min="12611" max="12617" width="9.140625" style="3"/>
    <col min="12618" max="12618" width="12" style="3" customWidth="1"/>
    <col min="12619" max="12671" width="9.140625" style="3"/>
    <col min="12672" max="12672" width="8.5703125" style="3" bestFit="1" customWidth="1"/>
    <col min="12673" max="12673" width="89.7109375" style="3" customWidth="1"/>
    <col min="12674" max="12674" width="8" style="3" customWidth="1"/>
    <col min="12675" max="12675" width="10.5703125" style="3" customWidth="1"/>
    <col min="12676" max="12676" width="10.28515625" style="3" customWidth="1"/>
    <col min="12677" max="12677" width="12.7109375" style="3" customWidth="1"/>
    <col min="12678" max="12678" width="14.5703125" style="3" customWidth="1"/>
    <col min="12679" max="12679" width="13.85546875" style="3" customWidth="1"/>
    <col min="12680" max="12719" width="0" style="3" hidden="1" customWidth="1"/>
    <col min="12720" max="12720" width="12.140625" style="3" customWidth="1"/>
    <col min="12721" max="12721" width="12.5703125" style="3" customWidth="1"/>
    <col min="12722" max="12722" width="13.42578125" style="3" customWidth="1"/>
    <col min="12723" max="12723" width="9.140625" style="3"/>
    <col min="12724" max="12724" width="11.42578125" style="3" customWidth="1"/>
    <col min="12725" max="12725" width="10.7109375" style="3" customWidth="1"/>
    <col min="12726" max="12726" width="12.28515625" style="3" customWidth="1"/>
    <col min="12727" max="12727" width="9.140625" style="3"/>
    <col min="12728" max="12728" width="12.42578125" style="3" customWidth="1"/>
    <col min="12729" max="12729" width="14.5703125" style="3" customWidth="1"/>
    <col min="12730" max="12730" width="13.5703125" style="3" customWidth="1"/>
    <col min="12731" max="12731" width="9.140625" style="3"/>
    <col min="12732" max="12732" width="10.28515625" style="3" customWidth="1"/>
    <col min="12733" max="12733" width="10.7109375" style="3" customWidth="1"/>
    <col min="12734" max="12734" width="13" style="3" customWidth="1"/>
    <col min="12735" max="12735" width="9.140625" style="3"/>
    <col min="12736" max="12736" width="9.7109375" style="3" bestFit="1" customWidth="1"/>
    <col min="12737" max="12737" width="10.28515625" style="3" bestFit="1" customWidth="1"/>
    <col min="12738" max="12738" width="16.42578125" style="3" bestFit="1" customWidth="1"/>
    <col min="12739" max="12739" width="12.28515625" style="3" bestFit="1" customWidth="1"/>
    <col min="12740" max="12740" width="10.28515625" style="3" bestFit="1" customWidth="1"/>
    <col min="12741" max="12741" width="10.28515625" style="3" customWidth="1"/>
    <col min="12742" max="12742" width="16.42578125" style="3" bestFit="1" customWidth="1"/>
    <col min="12743" max="12743" width="12.28515625" style="3" bestFit="1" customWidth="1"/>
    <col min="12744" max="12745" width="10.28515625" style="3" bestFit="1" customWidth="1"/>
    <col min="12746" max="12746" width="13" style="3" bestFit="1" customWidth="1"/>
    <col min="12747" max="12747" width="9.140625" style="3"/>
    <col min="12748" max="12749" width="10.28515625" style="3" bestFit="1" customWidth="1"/>
    <col min="12750" max="12750" width="12.7109375" style="3" bestFit="1" customWidth="1"/>
    <col min="12751" max="12751" width="9.140625" style="3"/>
    <col min="12752" max="12752" width="10.5703125" style="3" bestFit="1" customWidth="1"/>
    <col min="12753" max="12753" width="10.28515625" style="3" bestFit="1" customWidth="1"/>
    <col min="12754" max="12754" width="13" style="3" bestFit="1" customWidth="1"/>
    <col min="12755" max="12755" width="9.140625" style="3"/>
    <col min="12756" max="12756" width="10.5703125" style="3" bestFit="1" customWidth="1"/>
    <col min="12757" max="12757" width="10.28515625" style="3" bestFit="1" customWidth="1"/>
    <col min="12758" max="12758" width="13" style="3" bestFit="1" customWidth="1"/>
    <col min="12759" max="12760" width="9.140625" style="3"/>
    <col min="12761" max="12761" width="10.28515625" style="3" bestFit="1" customWidth="1"/>
    <col min="12762" max="12762" width="12" style="3" bestFit="1" customWidth="1"/>
    <col min="12763" max="12763" width="9.140625" style="3"/>
    <col min="12764" max="12765" width="10.28515625" style="3" bestFit="1" customWidth="1"/>
    <col min="12766" max="12766" width="13" style="3" bestFit="1" customWidth="1"/>
    <col min="12767" max="12768" width="9.140625" style="3"/>
    <col min="12769" max="12769" width="10.28515625" style="3" bestFit="1" customWidth="1"/>
    <col min="12770" max="12770" width="13" style="3" bestFit="1" customWidth="1"/>
    <col min="12771" max="12772" width="9.140625" style="3"/>
    <col min="12773" max="12773" width="10.28515625" style="3" bestFit="1" customWidth="1"/>
    <col min="12774" max="12777" width="9.140625" style="3"/>
    <col min="12778" max="12778" width="13" style="3" bestFit="1" customWidth="1"/>
    <col min="12779" max="12781" width="9.140625" style="3"/>
    <col min="12782" max="12782" width="12" style="3" customWidth="1"/>
    <col min="12783" max="12789" width="9.140625" style="3"/>
    <col min="12790" max="12790" width="12" style="3" customWidth="1"/>
    <col min="12791" max="12793" width="9.140625" style="3"/>
    <col min="12794" max="12794" width="12" style="3" customWidth="1"/>
    <col min="12795" max="12801" width="9.140625" style="3"/>
    <col min="12802" max="12802" width="12" style="3" customWidth="1"/>
    <col min="12803" max="12805" width="9.140625" style="3"/>
    <col min="12806" max="12806" width="12" style="3" customWidth="1"/>
    <col min="12807" max="12813" width="9.140625" style="3"/>
    <col min="12814" max="12814" width="12" style="3" customWidth="1"/>
    <col min="12815" max="12817" width="9.140625" style="3"/>
    <col min="12818" max="12818" width="12" style="3" customWidth="1"/>
    <col min="12819" max="12825" width="9.140625" style="3"/>
    <col min="12826" max="12826" width="12" style="3" customWidth="1"/>
    <col min="12827" max="12829" width="9.140625" style="3"/>
    <col min="12830" max="12830" width="12" style="3" customWidth="1"/>
    <col min="12831" max="12837" width="9.140625" style="3"/>
    <col min="12838" max="12838" width="12" style="3" customWidth="1"/>
    <col min="12839" max="12841" width="9.140625" style="3"/>
    <col min="12842" max="12842" width="12" style="3" customWidth="1"/>
    <col min="12843" max="12849" width="9.140625" style="3"/>
    <col min="12850" max="12850" width="12" style="3" customWidth="1"/>
    <col min="12851" max="12853" width="9.140625" style="3"/>
    <col min="12854" max="12854" width="12" style="3" customWidth="1"/>
    <col min="12855" max="12861" width="9.140625" style="3"/>
    <col min="12862" max="12862" width="12" style="3" customWidth="1"/>
    <col min="12863" max="12865" width="9.140625" style="3"/>
    <col min="12866" max="12866" width="12" style="3" customWidth="1"/>
    <col min="12867" max="12873" width="9.140625" style="3"/>
    <col min="12874" max="12874" width="12" style="3" customWidth="1"/>
    <col min="12875" max="12927" width="9.140625" style="3"/>
    <col min="12928" max="12928" width="8.5703125" style="3" bestFit="1" customWidth="1"/>
    <col min="12929" max="12929" width="89.7109375" style="3" customWidth="1"/>
    <col min="12930" max="12930" width="8" style="3" customWidth="1"/>
    <col min="12931" max="12931" width="10.5703125" style="3" customWidth="1"/>
    <col min="12932" max="12932" width="10.28515625" style="3" customWidth="1"/>
    <col min="12933" max="12933" width="12.7109375" style="3" customWidth="1"/>
    <col min="12934" max="12934" width="14.5703125" style="3" customWidth="1"/>
    <col min="12935" max="12935" width="13.85546875" style="3" customWidth="1"/>
    <col min="12936" max="12975" width="0" style="3" hidden="1" customWidth="1"/>
    <col min="12976" max="12976" width="12.140625" style="3" customWidth="1"/>
    <col min="12977" max="12977" width="12.5703125" style="3" customWidth="1"/>
    <col min="12978" max="12978" width="13.42578125" style="3" customWidth="1"/>
    <col min="12979" max="12979" width="9.140625" style="3"/>
    <col min="12980" max="12980" width="11.42578125" style="3" customWidth="1"/>
    <col min="12981" max="12981" width="10.7109375" style="3" customWidth="1"/>
    <col min="12982" max="12982" width="12.28515625" style="3" customWidth="1"/>
    <col min="12983" max="12983" width="9.140625" style="3"/>
    <col min="12984" max="12984" width="12.42578125" style="3" customWidth="1"/>
    <col min="12985" max="12985" width="14.5703125" style="3" customWidth="1"/>
    <col min="12986" max="12986" width="13.5703125" style="3" customWidth="1"/>
    <col min="12987" max="12987" width="9.140625" style="3"/>
    <col min="12988" max="12988" width="10.28515625" style="3" customWidth="1"/>
    <col min="12989" max="12989" width="10.7109375" style="3" customWidth="1"/>
    <col min="12990" max="12990" width="13" style="3" customWidth="1"/>
    <col min="12991" max="12991" width="9.140625" style="3"/>
    <col min="12992" max="12992" width="9.7109375" style="3" bestFit="1" customWidth="1"/>
    <col min="12993" max="12993" width="10.28515625" style="3" bestFit="1" customWidth="1"/>
    <col min="12994" max="12994" width="16.42578125" style="3" bestFit="1" customWidth="1"/>
    <col min="12995" max="12995" width="12.28515625" style="3" bestFit="1" customWidth="1"/>
    <col min="12996" max="12996" width="10.28515625" style="3" bestFit="1" customWidth="1"/>
    <col min="12997" max="12997" width="10.28515625" style="3" customWidth="1"/>
    <col min="12998" max="12998" width="16.42578125" style="3" bestFit="1" customWidth="1"/>
    <col min="12999" max="12999" width="12.28515625" style="3" bestFit="1" customWidth="1"/>
    <col min="13000" max="13001" width="10.28515625" style="3" bestFit="1" customWidth="1"/>
    <col min="13002" max="13002" width="13" style="3" bestFit="1" customWidth="1"/>
    <col min="13003" max="13003" width="9.140625" style="3"/>
    <col min="13004" max="13005" width="10.28515625" style="3" bestFit="1" customWidth="1"/>
    <col min="13006" max="13006" width="12.7109375" style="3" bestFit="1" customWidth="1"/>
    <col min="13007" max="13007" width="9.140625" style="3"/>
    <col min="13008" max="13008" width="10.5703125" style="3" bestFit="1" customWidth="1"/>
    <col min="13009" max="13009" width="10.28515625" style="3" bestFit="1" customWidth="1"/>
    <col min="13010" max="13010" width="13" style="3" bestFit="1" customWidth="1"/>
    <col min="13011" max="13011" width="9.140625" style="3"/>
    <col min="13012" max="13012" width="10.5703125" style="3" bestFit="1" customWidth="1"/>
    <col min="13013" max="13013" width="10.28515625" style="3" bestFit="1" customWidth="1"/>
    <col min="13014" max="13014" width="13" style="3" bestFit="1" customWidth="1"/>
    <col min="13015" max="13016" width="9.140625" style="3"/>
    <col min="13017" max="13017" width="10.28515625" style="3" bestFit="1" customWidth="1"/>
    <col min="13018" max="13018" width="12" style="3" bestFit="1" customWidth="1"/>
    <col min="13019" max="13019" width="9.140625" style="3"/>
    <col min="13020" max="13021" width="10.28515625" style="3" bestFit="1" customWidth="1"/>
    <col min="13022" max="13022" width="13" style="3" bestFit="1" customWidth="1"/>
    <col min="13023" max="13024" width="9.140625" style="3"/>
    <col min="13025" max="13025" width="10.28515625" style="3" bestFit="1" customWidth="1"/>
    <col min="13026" max="13026" width="13" style="3" bestFit="1" customWidth="1"/>
    <col min="13027" max="13028" width="9.140625" style="3"/>
    <col min="13029" max="13029" width="10.28515625" style="3" bestFit="1" customWidth="1"/>
    <col min="13030" max="13033" width="9.140625" style="3"/>
    <col min="13034" max="13034" width="13" style="3" bestFit="1" customWidth="1"/>
    <col min="13035" max="13037" width="9.140625" style="3"/>
    <col min="13038" max="13038" width="12" style="3" customWidth="1"/>
    <col min="13039" max="13045" width="9.140625" style="3"/>
    <col min="13046" max="13046" width="12" style="3" customWidth="1"/>
    <col min="13047" max="13049" width="9.140625" style="3"/>
    <col min="13050" max="13050" width="12" style="3" customWidth="1"/>
    <col min="13051" max="13057" width="9.140625" style="3"/>
    <col min="13058" max="13058" width="12" style="3" customWidth="1"/>
    <col min="13059" max="13061" width="9.140625" style="3"/>
    <col min="13062" max="13062" width="12" style="3" customWidth="1"/>
    <col min="13063" max="13069" width="9.140625" style="3"/>
    <col min="13070" max="13070" width="12" style="3" customWidth="1"/>
    <col min="13071" max="13073" width="9.140625" style="3"/>
    <col min="13074" max="13074" width="12" style="3" customWidth="1"/>
    <col min="13075" max="13081" width="9.140625" style="3"/>
    <col min="13082" max="13082" width="12" style="3" customWidth="1"/>
    <col min="13083" max="13085" width="9.140625" style="3"/>
    <col min="13086" max="13086" width="12" style="3" customWidth="1"/>
    <col min="13087" max="13093" width="9.140625" style="3"/>
    <col min="13094" max="13094" width="12" style="3" customWidth="1"/>
    <col min="13095" max="13097" width="9.140625" style="3"/>
    <col min="13098" max="13098" width="12" style="3" customWidth="1"/>
    <col min="13099" max="13105" width="9.140625" style="3"/>
    <col min="13106" max="13106" width="12" style="3" customWidth="1"/>
    <col min="13107" max="13109" width="9.140625" style="3"/>
    <col min="13110" max="13110" width="12" style="3" customWidth="1"/>
    <col min="13111" max="13117" width="9.140625" style="3"/>
    <col min="13118" max="13118" width="12" style="3" customWidth="1"/>
    <col min="13119" max="13121" width="9.140625" style="3"/>
    <col min="13122" max="13122" width="12" style="3" customWidth="1"/>
    <col min="13123" max="13129" width="9.140625" style="3"/>
    <col min="13130" max="13130" width="12" style="3" customWidth="1"/>
    <col min="13131" max="13183" width="9.140625" style="3"/>
    <col min="13184" max="13184" width="8.5703125" style="3" bestFit="1" customWidth="1"/>
    <col min="13185" max="13185" width="89.7109375" style="3" customWidth="1"/>
    <col min="13186" max="13186" width="8" style="3" customWidth="1"/>
    <col min="13187" max="13187" width="10.5703125" style="3" customWidth="1"/>
    <col min="13188" max="13188" width="10.28515625" style="3" customWidth="1"/>
    <col min="13189" max="13189" width="12.7109375" style="3" customWidth="1"/>
    <col min="13190" max="13190" width="14.5703125" style="3" customWidth="1"/>
    <col min="13191" max="13191" width="13.85546875" style="3" customWidth="1"/>
    <col min="13192" max="13231" width="0" style="3" hidden="1" customWidth="1"/>
    <col min="13232" max="13232" width="12.140625" style="3" customWidth="1"/>
    <col min="13233" max="13233" width="12.5703125" style="3" customWidth="1"/>
    <col min="13234" max="13234" width="13.42578125" style="3" customWidth="1"/>
    <col min="13235" max="13235" width="9.140625" style="3"/>
    <col min="13236" max="13236" width="11.42578125" style="3" customWidth="1"/>
    <col min="13237" max="13237" width="10.7109375" style="3" customWidth="1"/>
    <col min="13238" max="13238" width="12.28515625" style="3" customWidth="1"/>
    <col min="13239" max="13239" width="9.140625" style="3"/>
    <col min="13240" max="13240" width="12.42578125" style="3" customWidth="1"/>
    <col min="13241" max="13241" width="14.5703125" style="3" customWidth="1"/>
    <col min="13242" max="13242" width="13.5703125" style="3" customWidth="1"/>
    <col min="13243" max="13243" width="9.140625" style="3"/>
    <col min="13244" max="13244" width="10.28515625" style="3" customWidth="1"/>
    <col min="13245" max="13245" width="10.7109375" style="3" customWidth="1"/>
    <col min="13246" max="13246" width="13" style="3" customWidth="1"/>
    <col min="13247" max="13247" width="9.140625" style="3"/>
    <col min="13248" max="13248" width="9.7109375" style="3" bestFit="1" customWidth="1"/>
    <col min="13249" max="13249" width="10.28515625" style="3" bestFit="1" customWidth="1"/>
    <col min="13250" max="13250" width="16.42578125" style="3" bestFit="1" customWidth="1"/>
    <col min="13251" max="13251" width="12.28515625" style="3" bestFit="1" customWidth="1"/>
    <col min="13252" max="13252" width="10.28515625" style="3" bestFit="1" customWidth="1"/>
    <col min="13253" max="13253" width="10.28515625" style="3" customWidth="1"/>
    <col min="13254" max="13254" width="16.42578125" style="3" bestFit="1" customWidth="1"/>
    <col min="13255" max="13255" width="12.28515625" style="3" bestFit="1" customWidth="1"/>
    <col min="13256" max="13257" width="10.28515625" style="3" bestFit="1" customWidth="1"/>
    <col min="13258" max="13258" width="13" style="3" bestFit="1" customWidth="1"/>
    <col min="13259" max="13259" width="9.140625" style="3"/>
    <col min="13260" max="13261" width="10.28515625" style="3" bestFit="1" customWidth="1"/>
    <col min="13262" max="13262" width="12.7109375" style="3" bestFit="1" customWidth="1"/>
    <col min="13263" max="13263" width="9.140625" style="3"/>
    <col min="13264" max="13264" width="10.5703125" style="3" bestFit="1" customWidth="1"/>
    <col min="13265" max="13265" width="10.28515625" style="3" bestFit="1" customWidth="1"/>
    <col min="13266" max="13266" width="13" style="3" bestFit="1" customWidth="1"/>
    <col min="13267" max="13267" width="9.140625" style="3"/>
    <col min="13268" max="13268" width="10.5703125" style="3" bestFit="1" customWidth="1"/>
    <col min="13269" max="13269" width="10.28515625" style="3" bestFit="1" customWidth="1"/>
    <col min="13270" max="13270" width="13" style="3" bestFit="1" customWidth="1"/>
    <col min="13271" max="13272" width="9.140625" style="3"/>
    <col min="13273" max="13273" width="10.28515625" style="3" bestFit="1" customWidth="1"/>
    <col min="13274" max="13274" width="12" style="3" bestFit="1" customWidth="1"/>
    <col min="13275" max="13275" width="9.140625" style="3"/>
    <col min="13276" max="13277" width="10.28515625" style="3" bestFit="1" customWidth="1"/>
    <col min="13278" max="13278" width="13" style="3" bestFit="1" customWidth="1"/>
    <col min="13279" max="13280" width="9.140625" style="3"/>
    <col min="13281" max="13281" width="10.28515625" style="3" bestFit="1" customWidth="1"/>
    <col min="13282" max="13282" width="13" style="3" bestFit="1" customWidth="1"/>
    <col min="13283" max="13284" width="9.140625" style="3"/>
    <col min="13285" max="13285" width="10.28515625" style="3" bestFit="1" customWidth="1"/>
    <col min="13286" max="13289" width="9.140625" style="3"/>
    <col min="13290" max="13290" width="13" style="3" bestFit="1" customWidth="1"/>
    <col min="13291" max="13293" width="9.140625" style="3"/>
    <col min="13294" max="13294" width="12" style="3" customWidth="1"/>
    <col min="13295" max="13301" width="9.140625" style="3"/>
    <col min="13302" max="13302" width="12" style="3" customWidth="1"/>
    <col min="13303" max="13305" width="9.140625" style="3"/>
    <col min="13306" max="13306" width="12" style="3" customWidth="1"/>
    <col min="13307" max="13313" width="9.140625" style="3"/>
    <col min="13314" max="13314" width="12" style="3" customWidth="1"/>
    <col min="13315" max="13317" width="9.140625" style="3"/>
    <col min="13318" max="13318" width="12" style="3" customWidth="1"/>
    <col min="13319" max="13325" width="9.140625" style="3"/>
    <col min="13326" max="13326" width="12" style="3" customWidth="1"/>
    <col min="13327" max="13329" width="9.140625" style="3"/>
    <col min="13330" max="13330" width="12" style="3" customWidth="1"/>
    <col min="13331" max="13337" width="9.140625" style="3"/>
    <col min="13338" max="13338" width="12" style="3" customWidth="1"/>
    <col min="13339" max="13341" width="9.140625" style="3"/>
    <col min="13342" max="13342" width="12" style="3" customWidth="1"/>
    <col min="13343" max="13349" width="9.140625" style="3"/>
    <col min="13350" max="13350" width="12" style="3" customWidth="1"/>
    <col min="13351" max="13353" width="9.140625" style="3"/>
    <col min="13354" max="13354" width="12" style="3" customWidth="1"/>
    <col min="13355" max="13361" width="9.140625" style="3"/>
    <col min="13362" max="13362" width="12" style="3" customWidth="1"/>
    <col min="13363" max="13365" width="9.140625" style="3"/>
    <col min="13366" max="13366" width="12" style="3" customWidth="1"/>
    <col min="13367" max="13373" width="9.140625" style="3"/>
    <col min="13374" max="13374" width="12" style="3" customWidth="1"/>
    <col min="13375" max="13377" width="9.140625" style="3"/>
    <col min="13378" max="13378" width="12" style="3" customWidth="1"/>
    <col min="13379" max="13385" width="9.140625" style="3"/>
    <col min="13386" max="13386" width="12" style="3" customWidth="1"/>
    <col min="13387" max="13439" width="9.140625" style="3"/>
    <col min="13440" max="13440" width="8.5703125" style="3" bestFit="1" customWidth="1"/>
    <col min="13441" max="13441" width="89.7109375" style="3" customWidth="1"/>
    <col min="13442" max="13442" width="8" style="3" customWidth="1"/>
    <col min="13443" max="13443" width="10.5703125" style="3" customWidth="1"/>
    <col min="13444" max="13444" width="10.28515625" style="3" customWidth="1"/>
    <col min="13445" max="13445" width="12.7109375" style="3" customWidth="1"/>
    <col min="13446" max="13446" width="14.5703125" style="3" customWidth="1"/>
    <col min="13447" max="13447" width="13.85546875" style="3" customWidth="1"/>
    <col min="13448" max="13487" width="0" style="3" hidden="1" customWidth="1"/>
    <col min="13488" max="13488" width="12.140625" style="3" customWidth="1"/>
    <col min="13489" max="13489" width="12.5703125" style="3" customWidth="1"/>
    <col min="13490" max="13490" width="13.42578125" style="3" customWidth="1"/>
    <col min="13491" max="13491" width="9.140625" style="3"/>
    <col min="13492" max="13492" width="11.42578125" style="3" customWidth="1"/>
    <col min="13493" max="13493" width="10.7109375" style="3" customWidth="1"/>
    <col min="13494" max="13494" width="12.28515625" style="3" customWidth="1"/>
    <col min="13495" max="13495" width="9.140625" style="3"/>
    <col min="13496" max="13496" width="12.42578125" style="3" customWidth="1"/>
    <col min="13497" max="13497" width="14.5703125" style="3" customWidth="1"/>
    <col min="13498" max="13498" width="13.5703125" style="3" customWidth="1"/>
    <col min="13499" max="13499" width="9.140625" style="3"/>
    <col min="13500" max="13500" width="10.28515625" style="3" customWidth="1"/>
    <col min="13501" max="13501" width="10.7109375" style="3" customWidth="1"/>
    <col min="13502" max="13502" width="13" style="3" customWidth="1"/>
    <col min="13503" max="13503" width="9.140625" style="3"/>
    <col min="13504" max="13504" width="9.7109375" style="3" bestFit="1" customWidth="1"/>
    <col min="13505" max="13505" width="10.28515625" style="3" bestFit="1" customWidth="1"/>
    <col min="13506" max="13506" width="16.42578125" style="3" bestFit="1" customWidth="1"/>
    <col min="13507" max="13507" width="12.28515625" style="3" bestFit="1" customWidth="1"/>
    <col min="13508" max="13508" width="10.28515625" style="3" bestFit="1" customWidth="1"/>
    <col min="13509" max="13509" width="10.28515625" style="3" customWidth="1"/>
    <col min="13510" max="13510" width="16.42578125" style="3" bestFit="1" customWidth="1"/>
    <col min="13511" max="13511" width="12.28515625" style="3" bestFit="1" customWidth="1"/>
    <col min="13512" max="13513" width="10.28515625" style="3" bestFit="1" customWidth="1"/>
    <col min="13514" max="13514" width="13" style="3" bestFit="1" customWidth="1"/>
    <col min="13515" max="13515" width="9.140625" style="3"/>
    <col min="13516" max="13517" width="10.28515625" style="3" bestFit="1" customWidth="1"/>
    <col min="13518" max="13518" width="12.7109375" style="3" bestFit="1" customWidth="1"/>
    <col min="13519" max="13519" width="9.140625" style="3"/>
    <col min="13520" max="13520" width="10.5703125" style="3" bestFit="1" customWidth="1"/>
    <col min="13521" max="13521" width="10.28515625" style="3" bestFit="1" customWidth="1"/>
    <col min="13522" max="13522" width="13" style="3" bestFit="1" customWidth="1"/>
    <col min="13523" max="13523" width="9.140625" style="3"/>
    <col min="13524" max="13524" width="10.5703125" style="3" bestFit="1" customWidth="1"/>
    <col min="13525" max="13525" width="10.28515625" style="3" bestFit="1" customWidth="1"/>
    <col min="13526" max="13526" width="13" style="3" bestFit="1" customWidth="1"/>
    <col min="13527" max="13528" width="9.140625" style="3"/>
    <col min="13529" max="13529" width="10.28515625" style="3" bestFit="1" customWidth="1"/>
    <col min="13530" max="13530" width="12" style="3" bestFit="1" customWidth="1"/>
    <col min="13531" max="13531" width="9.140625" style="3"/>
    <col min="13532" max="13533" width="10.28515625" style="3" bestFit="1" customWidth="1"/>
    <col min="13534" max="13534" width="13" style="3" bestFit="1" customWidth="1"/>
    <col min="13535" max="13536" width="9.140625" style="3"/>
    <col min="13537" max="13537" width="10.28515625" style="3" bestFit="1" customWidth="1"/>
    <col min="13538" max="13538" width="13" style="3" bestFit="1" customWidth="1"/>
    <col min="13539" max="13540" width="9.140625" style="3"/>
    <col min="13541" max="13541" width="10.28515625" style="3" bestFit="1" customWidth="1"/>
    <col min="13542" max="13545" width="9.140625" style="3"/>
    <col min="13546" max="13546" width="13" style="3" bestFit="1" customWidth="1"/>
    <col min="13547" max="13549" width="9.140625" style="3"/>
    <col min="13550" max="13550" width="12" style="3" customWidth="1"/>
    <col min="13551" max="13557" width="9.140625" style="3"/>
    <col min="13558" max="13558" width="12" style="3" customWidth="1"/>
    <col min="13559" max="13561" width="9.140625" style="3"/>
    <col min="13562" max="13562" width="12" style="3" customWidth="1"/>
    <col min="13563" max="13569" width="9.140625" style="3"/>
    <col min="13570" max="13570" width="12" style="3" customWidth="1"/>
    <col min="13571" max="13573" width="9.140625" style="3"/>
    <col min="13574" max="13574" width="12" style="3" customWidth="1"/>
    <col min="13575" max="13581" width="9.140625" style="3"/>
    <col min="13582" max="13582" width="12" style="3" customWidth="1"/>
    <col min="13583" max="13585" width="9.140625" style="3"/>
    <col min="13586" max="13586" width="12" style="3" customWidth="1"/>
    <col min="13587" max="13593" width="9.140625" style="3"/>
    <col min="13594" max="13594" width="12" style="3" customWidth="1"/>
    <col min="13595" max="13597" width="9.140625" style="3"/>
    <col min="13598" max="13598" width="12" style="3" customWidth="1"/>
    <col min="13599" max="13605" width="9.140625" style="3"/>
    <col min="13606" max="13606" width="12" style="3" customWidth="1"/>
    <col min="13607" max="13609" width="9.140625" style="3"/>
    <col min="13610" max="13610" width="12" style="3" customWidth="1"/>
    <col min="13611" max="13617" width="9.140625" style="3"/>
    <col min="13618" max="13618" width="12" style="3" customWidth="1"/>
    <col min="13619" max="13621" width="9.140625" style="3"/>
    <col min="13622" max="13622" width="12" style="3" customWidth="1"/>
    <col min="13623" max="13629" width="9.140625" style="3"/>
    <col min="13630" max="13630" width="12" style="3" customWidth="1"/>
    <col min="13631" max="13633" width="9.140625" style="3"/>
    <col min="13634" max="13634" width="12" style="3" customWidth="1"/>
    <col min="13635" max="13641" width="9.140625" style="3"/>
    <col min="13642" max="13642" width="12" style="3" customWidth="1"/>
    <col min="13643" max="13695" width="9.140625" style="3"/>
    <col min="13696" max="13696" width="8.5703125" style="3" bestFit="1" customWidth="1"/>
    <col min="13697" max="13697" width="89.7109375" style="3" customWidth="1"/>
    <col min="13698" max="13698" width="8" style="3" customWidth="1"/>
    <col min="13699" max="13699" width="10.5703125" style="3" customWidth="1"/>
    <col min="13700" max="13700" width="10.28515625" style="3" customWidth="1"/>
    <col min="13701" max="13701" width="12.7109375" style="3" customWidth="1"/>
    <col min="13702" max="13702" width="14.5703125" style="3" customWidth="1"/>
    <col min="13703" max="13703" width="13.85546875" style="3" customWidth="1"/>
    <col min="13704" max="13743" width="0" style="3" hidden="1" customWidth="1"/>
    <col min="13744" max="13744" width="12.140625" style="3" customWidth="1"/>
    <col min="13745" max="13745" width="12.5703125" style="3" customWidth="1"/>
    <col min="13746" max="13746" width="13.42578125" style="3" customWidth="1"/>
    <col min="13747" max="13747" width="9.140625" style="3"/>
    <col min="13748" max="13748" width="11.42578125" style="3" customWidth="1"/>
    <col min="13749" max="13749" width="10.7109375" style="3" customWidth="1"/>
    <col min="13750" max="13750" width="12.28515625" style="3" customWidth="1"/>
    <col min="13751" max="13751" width="9.140625" style="3"/>
    <col min="13752" max="13752" width="12.42578125" style="3" customWidth="1"/>
    <col min="13753" max="13753" width="14.5703125" style="3" customWidth="1"/>
    <col min="13754" max="13754" width="13.5703125" style="3" customWidth="1"/>
    <col min="13755" max="13755" width="9.140625" style="3"/>
    <col min="13756" max="13756" width="10.28515625" style="3" customWidth="1"/>
    <col min="13757" max="13757" width="10.7109375" style="3" customWidth="1"/>
    <col min="13758" max="13758" width="13" style="3" customWidth="1"/>
    <col min="13759" max="13759" width="9.140625" style="3"/>
    <col min="13760" max="13760" width="9.7109375" style="3" bestFit="1" customWidth="1"/>
    <col min="13761" max="13761" width="10.28515625" style="3" bestFit="1" customWidth="1"/>
    <col min="13762" max="13762" width="16.42578125" style="3" bestFit="1" customWidth="1"/>
    <col min="13763" max="13763" width="12.28515625" style="3" bestFit="1" customWidth="1"/>
    <col min="13764" max="13764" width="10.28515625" style="3" bestFit="1" customWidth="1"/>
    <col min="13765" max="13765" width="10.28515625" style="3" customWidth="1"/>
    <col min="13766" max="13766" width="16.42578125" style="3" bestFit="1" customWidth="1"/>
    <col min="13767" max="13767" width="12.28515625" style="3" bestFit="1" customWidth="1"/>
    <col min="13768" max="13769" width="10.28515625" style="3" bestFit="1" customWidth="1"/>
    <col min="13770" max="13770" width="13" style="3" bestFit="1" customWidth="1"/>
    <col min="13771" max="13771" width="9.140625" style="3"/>
    <col min="13772" max="13773" width="10.28515625" style="3" bestFit="1" customWidth="1"/>
    <col min="13774" max="13774" width="12.7109375" style="3" bestFit="1" customWidth="1"/>
    <col min="13775" max="13775" width="9.140625" style="3"/>
    <col min="13776" max="13776" width="10.5703125" style="3" bestFit="1" customWidth="1"/>
    <col min="13777" max="13777" width="10.28515625" style="3" bestFit="1" customWidth="1"/>
    <col min="13778" max="13778" width="13" style="3" bestFit="1" customWidth="1"/>
    <col min="13779" max="13779" width="9.140625" style="3"/>
    <col min="13780" max="13780" width="10.5703125" style="3" bestFit="1" customWidth="1"/>
    <col min="13781" max="13781" width="10.28515625" style="3" bestFit="1" customWidth="1"/>
    <col min="13782" max="13782" width="13" style="3" bestFit="1" customWidth="1"/>
    <col min="13783" max="13784" width="9.140625" style="3"/>
    <col min="13785" max="13785" width="10.28515625" style="3" bestFit="1" customWidth="1"/>
    <col min="13786" max="13786" width="12" style="3" bestFit="1" customWidth="1"/>
    <col min="13787" max="13787" width="9.140625" style="3"/>
    <col min="13788" max="13789" width="10.28515625" style="3" bestFit="1" customWidth="1"/>
    <col min="13790" max="13790" width="13" style="3" bestFit="1" customWidth="1"/>
    <col min="13791" max="13792" width="9.140625" style="3"/>
    <col min="13793" max="13793" width="10.28515625" style="3" bestFit="1" customWidth="1"/>
    <col min="13794" max="13794" width="13" style="3" bestFit="1" customWidth="1"/>
    <col min="13795" max="13796" width="9.140625" style="3"/>
    <col min="13797" max="13797" width="10.28515625" style="3" bestFit="1" customWidth="1"/>
    <col min="13798" max="13801" width="9.140625" style="3"/>
    <col min="13802" max="13802" width="13" style="3" bestFit="1" customWidth="1"/>
    <col min="13803" max="13805" width="9.140625" style="3"/>
    <col min="13806" max="13806" width="12" style="3" customWidth="1"/>
    <col min="13807" max="13813" width="9.140625" style="3"/>
    <col min="13814" max="13814" width="12" style="3" customWidth="1"/>
    <col min="13815" max="13817" width="9.140625" style="3"/>
    <col min="13818" max="13818" width="12" style="3" customWidth="1"/>
    <col min="13819" max="13825" width="9.140625" style="3"/>
    <col min="13826" max="13826" width="12" style="3" customWidth="1"/>
    <col min="13827" max="13829" width="9.140625" style="3"/>
    <col min="13830" max="13830" width="12" style="3" customWidth="1"/>
    <col min="13831" max="13837" width="9.140625" style="3"/>
    <col min="13838" max="13838" width="12" style="3" customWidth="1"/>
    <col min="13839" max="13841" width="9.140625" style="3"/>
    <col min="13842" max="13842" width="12" style="3" customWidth="1"/>
    <col min="13843" max="13849" width="9.140625" style="3"/>
    <col min="13850" max="13850" width="12" style="3" customWidth="1"/>
    <col min="13851" max="13853" width="9.140625" style="3"/>
    <col min="13854" max="13854" width="12" style="3" customWidth="1"/>
    <col min="13855" max="13861" width="9.140625" style="3"/>
    <col min="13862" max="13862" width="12" style="3" customWidth="1"/>
    <col min="13863" max="13865" width="9.140625" style="3"/>
    <col min="13866" max="13866" width="12" style="3" customWidth="1"/>
    <col min="13867" max="13873" width="9.140625" style="3"/>
    <col min="13874" max="13874" width="12" style="3" customWidth="1"/>
    <col min="13875" max="13877" width="9.140625" style="3"/>
    <col min="13878" max="13878" width="12" style="3" customWidth="1"/>
    <col min="13879" max="13885" width="9.140625" style="3"/>
    <col min="13886" max="13886" width="12" style="3" customWidth="1"/>
    <col min="13887" max="13889" width="9.140625" style="3"/>
    <col min="13890" max="13890" width="12" style="3" customWidth="1"/>
    <col min="13891" max="13897" width="9.140625" style="3"/>
    <col min="13898" max="13898" width="12" style="3" customWidth="1"/>
    <col min="13899" max="13951" width="9.140625" style="3"/>
    <col min="13952" max="13952" width="8.5703125" style="3" bestFit="1" customWidth="1"/>
    <col min="13953" max="13953" width="89.7109375" style="3" customWidth="1"/>
    <col min="13954" max="13954" width="8" style="3" customWidth="1"/>
    <col min="13955" max="13955" width="10.5703125" style="3" customWidth="1"/>
    <col min="13956" max="13956" width="10.28515625" style="3" customWidth="1"/>
    <col min="13957" max="13957" width="12.7109375" style="3" customWidth="1"/>
    <col min="13958" max="13958" width="14.5703125" style="3" customWidth="1"/>
    <col min="13959" max="13959" width="13.85546875" style="3" customWidth="1"/>
    <col min="13960" max="13999" width="0" style="3" hidden="1" customWidth="1"/>
    <col min="14000" max="14000" width="12.140625" style="3" customWidth="1"/>
    <col min="14001" max="14001" width="12.5703125" style="3" customWidth="1"/>
    <col min="14002" max="14002" width="13.42578125" style="3" customWidth="1"/>
    <col min="14003" max="14003" width="9.140625" style="3"/>
    <col min="14004" max="14004" width="11.42578125" style="3" customWidth="1"/>
    <col min="14005" max="14005" width="10.7109375" style="3" customWidth="1"/>
    <col min="14006" max="14006" width="12.28515625" style="3" customWidth="1"/>
    <col min="14007" max="14007" width="9.140625" style="3"/>
    <col min="14008" max="14008" width="12.42578125" style="3" customWidth="1"/>
    <col min="14009" max="14009" width="14.5703125" style="3" customWidth="1"/>
    <col min="14010" max="14010" width="13.5703125" style="3" customWidth="1"/>
    <col min="14011" max="14011" width="9.140625" style="3"/>
    <col min="14012" max="14012" width="10.28515625" style="3" customWidth="1"/>
    <col min="14013" max="14013" width="10.7109375" style="3" customWidth="1"/>
    <col min="14014" max="14014" width="13" style="3" customWidth="1"/>
    <col min="14015" max="14015" width="9.140625" style="3"/>
    <col min="14016" max="14016" width="9.7109375" style="3" bestFit="1" customWidth="1"/>
    <col min="14017" max="14017" width="10.28515625" style="3" bestFit="1" customWidth="1"/>
    <col min="14018" max="14018" width="16.42578125" style="3" bestFit="1" customWidth="1"/>
    <col min="14019" max="14019" width="12.28515625" style="3" bestFit="1" customWidth="1"/>
    <col min="14020" max="14020" width="10.28515625" style="3" bestFit="1" customWidth="1"/>
    <col min="14021" max="14021" width="10.28515625" style="3" customWidth="1"/>
    <col min="14022" max="14022" width="16.42578125" style="3" bestFit="1" customWidth="1"/>
    <col min="14023" max="14023" width="12.28515625" style="3" bestFit="1" customWidth="1"/>
    <col min="14024" max="14025" width="10.28515625" style="3" bestFit="1" customWidth="1"/>
    <col min="14026" max="14026" width="13" style="3" bestFit="1" customWidth="1"/>
    <col min="14027" max="14027" width="9.140625" style="3"/>
    <col min="14028" max="14029" width="10.28515625" style="3" bestFit="1" customWidth="1"/>
    <col min="14030" max="14030" width="12.7109375" style="3" bestFit="1" customWidth="1"/>
    <col min="14031" max="14031" width="9.140625" style="3"/>
    <col min="14032" max="14032" width="10.5703125" style="3" bestFit="1" customWidth="1"/>
    <col min="14033" max="14033" width="10.28515625" style="3" bestFit="1" customWidth="1"/>
    <col min="14034" max="14034" width="13" style="3" bestFit="1" customWidth="1"/>
    <col min="14035" max="14035" width="9.140625" style="3"/>
    <col min="14036" max="14036" width="10.5703125" style="3" bestFit="1" customWidth="1"/>
    <col min="14037" max="14037" width="10.28515625" style="3" bestFit="1" customWidth="1"/>
    <col min="14038" max="14038" width="13" style="3" bestFit="1" customWidth="1"/>
    <col min="14039" max="14040" width="9.140625" style="3"/>
    <col min="14041" max="14041" width="10.28515625" style="3" bestFit="1" customWidth="1"/>
    <col min="14042" max="14042" width="12" style="3" bestFit="1" customWidth="1"/>
    <col min="14043" max="14043" width="9.140625" style="3"/>
    <col min="14044" max="14045" width="10.28515625" style="3" bestFit="1" customWidth="1"/>
    <col min="14046" max="14046" width="13" style="3" bestFit="1" customWidth="1"/>
    <col min="14047" max="14048" width="9.140625" style="3"/>
    <col min="14049" max="14049" width="10.28515625" style="3" bestFit="1" customWidth="1"/>
    <col min="14050" max="14050" width="13" style="3" bestFit="1" customWidth="1"/>
    <col min="14051" max="14052" width="9.140625" style="3"/>
    <col min="14053" max="14053" width="10.28515625" style="3" bestFit="1" customWidth="1"/>
    <col min="14054" max="14057" width="9.140625" style="3"/>
    <col min="14058" max="14058" width="13" style="3" bestFit="1" customWidth="1"/>
    <col min="14059" max="14061" width="9.140625" style="3"/>
    <col min="14062" max="14062" width="12" style="3" customWidth="1"/>
    <col min="14063" max="14069" width="9.140625" style="3"/>
    <col min="14070" max="14070" width="12" style="3" customWidth="1"/>
    <col min="14071" max="14073" width="9.140625" style="3"/>
    <col min="14074" max="14074" width="12" style="3" customWidth="1"/>
    <col min="14075" max="14081" width="9.140625" style="3"/>
    <col min="14082" max="14082" width="12" style="3" customWidth="1"/>
    <col min="14083" max="14085" width="9.140625" style="3"/>
    <col min="14086" max="14086" width="12" style="3" customWidth="1"/>
    <col min="14087" max="14093" width="9.140625" style="3"/>
    <col min="14094" max="14094" width="12" style="3" customWidth="1"/>
    <col min="14095" max="14097" width="9.140625" style="3"/>
    <col min="14098" max="14098" width="12" style="3" customWidth="1"/>
    <col min="14099" max="14105" width="9.140625" style="3"/>
    <col min="14106" max="14106" width="12" style="3" customWidth="1"/>
    <col min="14107" max="14109" width="9.140625" style="3"/>
    <col min="14110" max="14110" width="12" style="3" customWidth="1"/>
    <col min="14111" max="14117" width="9.140625" style="3"/>
    <col min="14118" max="14118" width="12" style="3" customWidth="1"/>
    <col min="14119" max="14121" width="9.140625" style="3"/>
    <col min="14122" max="14122" width="12" style="3" customWidth="1"/>
    <col min="14123" max="14129" width="9.140625" style="3"/>
    <col min="14130" max="14130" width="12" style="3" customWidth="1"/>
    <col min="14131" max="14133" width="9.140625" style="3"/>
    <col min="14134" max="14134" width="12" style="3" customWidth="1"/>
    <col min="14135" max="14141" width="9.140625" style="3"/>
    <col min="14142" max="14142" width="12" style="3" customWidth="1"/>
    <col min="14143" max="14145" width="9.140625" style="3"/>
    <col min="14146" max="14146" width="12" style="3" customWidth="1"/>
    <col min="14147" max="14153" width="9.140625" style="3"/>
    <col min="14154" max="14154" width="12" style="3" customWidth="1"/>
    <col min="14155" max="14207" width="9.140625" style="3"/>
    <col min="14208" max="14208" width="8.5703125" style="3" bestFit="1" customWidth="1"/>
    <col min="14209" max="14209" width="89.7109375" style="3" customWidth="1"/>
    <col min="14210" max="14210" width="8" style="3" customWidth="1"/>
    <col min="14211" max="14211" width="10.5703125" style="3" customWidth="1"/>
    <col min="14212" max="14212" width="10.28515625" style="3" customWidth="1"/>
    <col min="14213" max="14213" width="12.7109375" style="3" customWidth="1"/>
    <col min="14214" max="14214" width="14.5703125" style="3" customWidth="1"/>
    <col min="14215" max="14215" width="13.85546875" style="3" customWidth="1"/>
    <col min="14216" max="14255" width="0" style="3" hidden="1" customWidth="1"/>
    <col min="14256" max="14256" width="12.140625" style="3" customWidth="1"/>
    <col min="14257" max="14257" width="12.5703125" style="3" customWidth="1"/>
    <col min="14258" max="14258" width="13.42578125" style="3" customWidth="1"/>
    <col min="14259" max="14259" width="9.140625" style="3"/>
    <col min="14260" max="14260" width="11.42578125" style="3" customWidth="1"/>
    <col min="14261" max="14261" width="10.7109375" style="3" customWidth="1"/>
    <col min="14262" max="14262" width="12.28515625" style="3" customWidth="1"/>
    <col min="14263" max="14263" width="9.140625" style="3"/>
    <col min="14264" max="14264" width="12.42578125" style="3" customWidth="1"/>
    <col min="14265" max="14265" width="14.5703125" style="3" customWidth="1"/>
    <col min="14266" max="14266" width="13.5703125" style="3" customWidth="1"/>
    <col min="14267" max="14267" width="9.140625" style="3"/>
    <col min="14268" max="14268" width="10.28515625" style="3" customWidth="1"/>
    <col min="14269" max="14269" width="10.7109375" style="3" customWidth="1"/>
    <col min="14270" max="14270" width="13" style="3" customWidth="1"/>
    <col min="14271" max="14271" width="9.140625" style="3"/>
    <col min="14272" max="14272" width="9.7109375" style="3" bestFit="1" customWidth="1"/>
    <col min="14273" max="14273" width="10.28515625" style="3" bestFit="1" customWidth="1"/>
    <col min="14274" max="14274" width="16.42578125" style="3" bestFit="1" customWidth="1"/>
    <col min="14275" max="14275" width="12.28515625" style="3" bestFit="1" customWidth="1"/>
    <col min="14276" max="14276" width="10.28515625" style="3" bestFit="1" customWidth="1"/>
    <col min="14277" max="14277" width="10.28515625" style="3" customWidth="1"/>
    <col min="14278" max="14278" width="16.42578125" style="3" bestFit="1" customWidth="1"/>
    <col min="14279" max="14279" width="12.28515625" style="3" bestFit="1" customWidth="1"/>
    <col min="14280" max="14281" width="10.28515625" style="3" bestFit="1" customWidth="1"/>
    <col min="14282" max="14282" width="13" style="3" bestFit="1" customWidth="1"/>
    <col min="14283" max="14283" width="9.140625" style="3"/>
    <col min="14284" max="14285" width="10.28515625" style="3" bestFit="1" customWidth="1"/>
    <col min="14286" max="14286" width="12.7109375" style="3" bestFit="1" customWidth="1"/>
    <col min="14287" max="14287" width="9.140625" style="3"/>
    <col min="14288" max="14288" width="10.5703125" style="3" bestFit="1" customWidth="1"/>
    <col min="14289" max="14289" width="10.28515625" style="3" bestFit="1" customWidth="1"/>
    <col min="14290" max="14290" width="13" style="3" bestFit="1" customWidth="1"/>
    <col min="14291" max="14291" width="9.140625" style="3"/>
    <col min="14292" max="14292" width="10.5703125" style="3" bestFit="1" customWidth="1"/>
    <col min="14293" max="14293" width="10.28515625" style="3" bestFit="1" customWidth="1"/>
    <col min="14294" max="14294" width="13" style="3" bestFit="1" customWidth="1"/>
    <col min="14295" max="14296" width="9.140625" style="3"/>
    <col min="14297" max="14297" width="10.28515625" style="3" bestFit="1" customWidth="1"/>
    <col min="14298" max="14298" width="12" style="3" bestFit="1" customWidth="1"/>
    <col min="14299" max="14299" width="9.140625" style="3"/>
    <col min="14300" max="14301" width="10.28515625" style="3" bestFit="1" customWidth="1"/>
    <col min="14302" max="14302" width="13" style="3" bestFit="1" customWidth="1"/>
    <col min="14303" max="14304" width="9.140625" style="3"/>
    <col min="14305" max="14305" width="10.28515625" style="3" bestFit="1" customWidth="1"/>
    <col min="14306" max="14306" width="13" style="3" bestFit="1" customWidth="1"/>
    <col min="14307" max="14308" width="9.140625" style="3"/>
    <col min="14309" max="14309" width="10.28515625" style="3" bestFit="1" customWidth="1"/>
    <col min="14310" max="14313" width="9.140625" style="3"/>
    <col min="14314" max="14314" width="13" style="3" bestFit="1" customWidth="1"/>
    <col min="14315" max="14317" width="9.140625" style="3"/>
    <col min="14318" max="14318" width="12" style="3" customWidth="1"/>
    <col min="14319" max="14325" width="9.140625" style="3"/>
    <col min="14326" max="14326" width="12" style="3" customWidth="1"/>
    <col min="14327" max="14329" width="9.140625" style="3"/>
    <col min="14330" max="14330" width="12" style="3" customWidth="1"/>
    <col min="14331" max="14337" width="9.140625" style="3"/>
    <col min="14338" max="14338" width="12" style="3" customWidth="1"/>
    <col min="14339" max="14341" width="9.140625" style="3"/>
    <col min="14342" max="14342" width="12" style="3" customWidth="1"/>
    <col min="14343" max="14349" width="9.140625" style="3"/>
    <col min="14350" max="14350" width="12" style="3" customWidth="1"/>
    <col min="14351" max="14353" width="9.140625" style="3"/>
    <col min="14354" max="14354" width="12" style="3" customWidth="1"/>
    <col min="14355" max="14361" width="9.140625" style="3"/>
    <col min="14362" max="14362" width="12" style="3" customWidth="1"/>
    <col min="14363" max="14365" width="9.140625" style="3"/>
    <col min="14366" max="14366" width="12" style="3" customWidth="1"/>
    <col min="14367" max="14373" width="9.140625" style="3"/>
    <col min="14374" max="14374" width="12" style="3" customWidth="1"/>
    <col min="14375" max="14377" width="9.140625" style="3"/>
    <col min="14378" max="14378" width="12" style="3" customWidth="1"/>
    <col min="14379" max="14385" width="9.140625" style="3"/>
    <col min="14386" max="14386" width="12" style="3" customWidth="1"/>
    <col min="14387" max="14389" width="9.140625" style="3"/>
    <col min="14390" max="14390" width="12" style="3" customWidth="1"/>
    <col min="14391" max="14397" width="9.140625" style="3"/>
    <col min="14398" max="14398" width="12" style="3" customWidth="1"/>
    <col min="14399" max="14401" width="9.140625" style="3"/>
    <col min="14402" max="14402" width="12" style="3" customWidth="1"/>
    <col min="14403" max="14409" width="9.140625" style="3"/>
    <col min="14410" max="14410" width="12" style="3" customWidth="1"/>
    <col min="14411" max="14463" width="9.140625" style="3"/>
    <col min="14464" max="14464" width="8.5703125" style="3" bestFit="1" customWidth="1"/>
    <col min="14465" max="14465" width="89.7109375" style="3" customWidth="1"/>
    <col min="14466" max="14466" width="8" style="3" customWidth="1"/>
    <col min="14467" max="14467" width="10.5703125" style="3" customWidth="1"/>
    <col min="14468" max="14468" width="10.28515625" style="3" customWidth="1"/>
    <col min="14469" max="14469" width="12.7109375" style="3" customWidth="1"/>
    <col min="14470" max="14470" width="14.5703125" style="3" customWidth="1"/>
    <col min="14471" max="14471" width="13.85546875" style="3" customWidth="1"/>
    <col min="14472" max="14511" width="0" style="3" hidden="1" customWidth="1"/>
    <col min="14512" max="14512" width="12.140625" style="3" customWidth="1"/>
    <col min="14513" max="14513" width="12.5703125" style="3" customWidth="1"/>
    <col min="14514" max="14514" width="13.42578125" style="3" customWidth="1"/>
    <col min="14515" max="14515" width="9.140625" style="3"/>
    <col min="14516" max="14516" width="11.42578125" style="3" customWidth="1"/>
    <col min="14517" max="14517" width="10.7109375" style="3" customWidth="1"/>
    <col min="14518" max="14518" width="12.28515625" style="3" customWidth="1"/>
    <col min="14519" max="14519" width="9.140625" style="3"/>
    <col min="14520" max="14520" width="12.42578125" style="3" customWidth="1"/>
    <col min="14521" max="14521" width="14.5703125" style="3" customWidth="1"/>
    <col min="14522" max="14522" width="13.5703125" style="3" customWidth="1"/>
    <col min="14523" max="14523" width="9.140625" style="3"/>
    <col min="14524" max="14524" width="10.28515625" style="3" customWidth="1"/>
    <col min="14525" max="14525" width="10.7109375" style="3" customWidth="1"/>
    <col min="14526" max="14526" width="13" style="3" customWidth="1"/>
    <col min="14527" max="14527" width="9.140625" style="3"/>
    <col min="14528" max="14528" width="9.7109375" style="3" bestFit="1" customWidth="1"/>
    <col min="14529" max="14529" width="10.28515625" style="3" bestFit="1" customWidth="1"/>
    <col min="14530" max="14530" width="16.42578125" style="3" bestFit="1" customWidth="1"/>
    <col min="14531" max="14531" width="12.28515625" style="3" bestFit="1" customWidth="1"/>
    <col min="14532" max="14532" width="10.28515625" style="3" bestFit="1" customWidth="1"/>
    <col min="14533" max="14533" width="10.28515625" style="3" customWidth="1"/>
    <col min="14534" max="14534" width="16.42578125" style="3" bestFit="1" customWidth="1"/>
    <col min="14535" max="14535" width="12.28515625" style="3" bestFit="1" customWidth="1"/>
    <col min="14536" max="14537" width="10.28515625" style="3" bestFit="1" customWidth="1"/>
    <col min="14538" max="14538" width="13" style="3" bestFit="1" customWidth="1"/>
    <col min="14539" max="14539" width="9.140625" style="3"/>
    <col min="14540" max="14541" width="10.28515625" style="3" bestFit="1" customWidth="1"/>
    <col min="14542" max="14542" width="12.7109375" style="3" bestFit="1" customWidth="1"/>
    <col min="14543" max="14543" width="9.140625" style="3"/>
    <col min="14544" max="14544" width="10.5703125" style="3" bestFit="1" customWidth="1"/>
    <col min="14545" max="14545" width="10.28515625" style="3" bestFit="1" customWidth="1"/>
    <col min="14546" max="14546" width="13" style="3" bestFit="1" customWidth="1"/>
    <col min="14547" max="14547" width="9.140625" style="3"/>
    <col min="14548" max="14548" width="10.5703125" style="3" bestFit="1" customWidth="1"/>
    <col min="14549" max="14549" width="10.28515625" style="3" bestFit="1" customWidth="1"/>
    <col min="14550" max="14550" width="13" style="3" bestFit="1" customWidth="1"/>
    <col min="14551" max="14552" width="9.140625" style="3"/>
    <col min="14553" max="14553" width="10.28515625" style="3" bestFit="1" customWidth="1"/>
    <col min="14554" max="14554" width="12" style="3" bestFit="1" customWidth="1"/>
    <col min="14555" max="14555" width="9.140625" style="3"/>
    <col min="14556" max="14557" width="10.28515625" style="3" bestFit="1" customWidth="1"/>
    <col min="14558" max="14558" width="13" style="3" bestFit="1" customWidth="1"/>
    <col min="14559" max="14560" width="9.140625" style="3"/>
    <col min="14561" max="14561" width="10.28515625" style="3" bestFit="1" customWidth="1"/>
    <col min="14562" max="14562" width="13" style="3" bestFit="1" customWidth="1"/>
    <col min="14563" max="14564" width="9.140625" style="3"/>
    <col min="14565" max="14565" width="10.28515625" style="3" bestFit="1" customWidth="1"/>
    <col min="14566" max="14569" width="9.140625" style="3"/>
    <col min="14570" max="14570" width="13" style="3" bestFit="1" customWidth="1"/>
    <col min="14571" max="14573" width="9.140625" style="3"/>
    <col min="14574" max="14574" width="12" style="3" customWidth="1"/>
    <col min="14575" max="14581" width="9.140625" style="3"/>
    <col min="14582" max="14582" width="12" style="3" customWidth="1"/>
    <col min="14583" max="14585" width="9.140625" style="3"/>
    <col min="14586" max="14586" width="12" style="3" customWidth="1"/>
    <col min="14587" max="14593" width="9.140625" style="3"/>
    <col min="14594" max="14594" width="12" style="3" customWidth="1"/>
    <col min="14595" max="14597" width="9.140625" style="3"/>
    <col min="14598" max="14598" width="12" style="3" customWidth="1"/>
    <col min="14599" max="14605" width="9.140625" style="3"/>
    <col min="14606" max="14606" width="12" style="3" customWidth="1"/>
    <col min="14607" max="14609" width="9.140625" style="3"/>
    <col min="14610" max="14610" width="12" style="3" customWidth="1"/>
    <col min="14611" max="14617" width="9.140625" style="3"/>
    <col min="14618" max="14618" width="12" style="3" customWidth="1"/>
    <col min="14619" max="14621" width="9.140625" style="3"/>
    <col min="14622" max="14622" width="12" style="3" customWidth="1"/>
    <col min="14623" max="14629" width="9.140625" style="3"/>
    <col min="14630" max="14630" width="12" style="3" customWidth="1"/>
    <col min="14631" max="14633" width="9.140625" style="3"/>
    <col min="14634" max="14634" width="12" style="3" customWidth="1"/>
    <col min="14635" max="14641" width="9.140625" style="3"/>
    <col min="14642" max="14642" width="12" style="3" customWidth="1"/>
    <col min="14643" max="14645" width="9.140625" style="3"/>
    <col min="14646" max="14646" width="12" style="3" customWidth="1"/>
    <col min="14647" max="14653" width="9.140625" style="3"/>
    <col min="14654" max="14654" width="12" style="3" customWidth="1"/>
    <col min="14655" max="14657" width="9.140625" style="3"/>
    <col min="14658" max="14658" width="12" style="3" customWidth="1"/>
    <col min="14659" max="14665" width="9.140625" style="3"/>
    <col min="14666" max="14666" width="12" style="3" customWidth="1"/>
    <col min="14667" max="14719" width="9.140625" style="3"/>
    <col min="14720" max="14720" width="8.5703125" style="3" bestFit="1" customWidth="1"/>
    <col min="14721" max="14721" width="89.7109375" style="3" customWidth="1"/>
    <col min="14722" max="14722" width="8" style="3" customWidth="1"/>
    <col min="14723" max="14723" width="10.5703125" style="3" customWidth="1"/>
    <col min="14724" max="14724" width="10.28515625" style="3" customWidth="1"/>
    <col min="14725" max="14725" width="12.7109375" style="3" customWidth="1"/>
    <col min="14726" max="14726" width="14.5703125" style="3" customWidth="1"/>
    <col min="14727" max="14727" width="13.85546875" style="3" customWidth="1"/>
    <col min="14728" max="14767" width="0" style="3" hidden="1" customWidth="1"/>
    <col min="14768" max="14768" width="12.140625" style="3" customWidth="1"/>
    <col min="14769" max="14769" width="12.5703125" style="3" customWidth="1"/>
    <col min="14770" max="14770" width="13.42578125" style="3" customWidth="1"/>
    <col min="14771" max="14771" width="9.140625" style="3"/>
    <col min="14772" max="14772" width="11.42578125" style="3" customWidth="1"/>
    <col min="14773" max="14773" width="10.7109375" style="3" customWidth="1"/>
    <col min="14774" max="14774" width="12.28515625" style="3" customWidth="1"/>
    <col min="14775" max="14775" width="9.140625" style="3"/>
    <col min="14776" max="14776" width="12.42578125" style="3" customWidth="1"/>
    <col min="14777" max="14777" width="14.5703125" style="3" customWidth="1"/>
    <col min="14778" max="14778" width="13.5703125" style="3" customWidth="1"/>
    <col min="14779" max="14779" width="9.140625" style="3"/>
    <col min="14780" max="14780" width="10.28515625" style="3" customWidth="1"/>
    <col min="14781" max="14781" width="10.7109375" style="3" customWidth="1"/>
    <col min="14782" max="14782" width="13" style="3" customWidth="1"/>
    <col min="14783" max="14783" width="9.140625" style="3"/>
    <col min="14784" max="14784" width="9.7109375" style="3" bestFit="1" customWidth="1"/>
    <col min="14785" max="14785" width="10.28515625" style="3" bestFit="1" customWidth="1"/>
    <col min="14786" max="14786" width="16.42578125" style="3" bestFit="1" customWidth="1"/>
    <col min="14787" max="14787" width="12.28515625" style="3" bestFit="1" customWidth="1"/>
    <col min="14788" max="14788" width="10.28515625" style="3" bestFit="1" customWidth="1"/>
    <col min="14789" max="14789" width="10.28515625" style="3" customWidth="1"/>
    <col min="14790" max="14790" width="16.42578125" style="3" bestFit="1" customWidth="1"/>
    <col min="14791" max="14791" width="12.28515625" style="3" bestFit="1" customWidth="1"/>
    <col min="14792" max="14793" width="10.28515625" style="3" bestFit="1" customWidth="1"/>
    <col min="14794" max="14794" width="13" style="3" bestFit="1" customWidth="1"/>
    <col min="14795" max="14795" width="9.140625" style="3"/>
    <col min="14796" max="14797" width="10.28515625" style="3" bestFit="1" customWidth="1"/>
    <col min="14798" max="14798" width="12.7109375" style="3" bestFit="1" customWidth="1"/>
    <col min="14799" max="14799" width="9.140625" style="3"/>
    <col min="14800" max="14800" width="10.5703125" style="3" bestFit="1" customWidth="1"/>
    <col min="14801" max="14801" width="10.28515625" style="3" bestFit="1" customWidth="1"/>
    <col min="14802" max="14802" width="13" style="3" bestFit="1" customWidth="1"/>
    <col min="14803" max="14803" width="9.140625" style="3"/>
    <col min="14804" max="14804" width="10.5703125" style="3" bestFit="1" customWidth="1"/>
    <col min="14805" max="14805" width="10.28515625" style="3" bestFit="1" customWidth="1"/>
    <col min="14806" max="14806" width="13" style="3" bestFit="1" customWidth="1"/>
    <col min="14807" max="14808" width="9.140625" style="3"/>
    <col min="14809" max="14809" width="10.28515625" style="3" bestFit="1" customWidth="1"/>
    <col min="14810" max="14810" width="12" style="3" bestFit="1" customWidth="1"/>
    <col min="14811" max="14811" width="9.140625" style="3"/>
    <col min="14812" max="14813" width="10.28515625" style="3" bestFit="1" customWidth="1"/>
    <col min="14814" max="14814" width="13" style="3" bestFit="1" customWidth="1"/>
    <col min="14815" max="14816" width="9.140625" style="3"/>
    <col min="14817" max="14817" width="10.28515625" style="3" bestFit="1" customWidth="1"/>
    <col min="14818" max="14818" width="13" style="3" bestFit="1" customWidth="1"/>
    <col min="14819" max="14820" width="9.140625" style="3"/>
    <col min="14821" max="14821" width="10.28515625" style="3" bestFit="1" customWidth="1"/>
    <col min="14822" max="14825" width="9.140625" style="3"/>
    <col min="14826" max="14826" width="13" style="3" bestFit="1" customWidth="1"/>
    <col min="14827" max="14829" width="9.140625" style="3"/>
    <col min="14830" max="14830" width="12" style="3" customWidth="1"/>
    <col min="14831" max="14837" width="9.140625" style="3"/>
    <col min="14838" max="14838" width="12" style="3" customWidth="1"/>
    <col min="14839" max="14841" width="9.140625" style="3"/>
    <col min="14842" max="14842" width="12" style="3" customWidth="1"/>
    <col min="14843" max="14849" width="9.140625" style="3"/>
    <col min="14850" max="14850" width="12" style="3" customWidth="1"/>
    <col min="14851" max="14853" width="9.140625" style="3"/>
    <col min="14854" max="14854" width="12" style="3" customWidth="1"/>
    <col min="14855" max="14861" width="9.140625" style="3"/>
    <col min="14862" max="14862" width="12" style="3" customWidth="1"/>
    <col min="14863" max="14865" width="9.140625" style="3"/>
    <col min="14866" max="14866" width="12" style="3" customWidth="1"/>
    <col min="14867" max="14873" width="9.140625" style="3"/>
    <col min="14874" max="14874" width="12" style="3" customWidth="1"/>
    <col min="14875" max="14877" width="9.140625" style="3"/>
    <col min="14878" max="14878" width="12" style="3" customWidth="1"/>
    <col min="14879" max="14885" width="9.140625" style="3"/>
    <col min="14886" max="14886" width="12" style="3" customWidth="1"/>
    <col min="14887" max="14889" width="9.140625" style="3"/>
    <col min="14890" max="14890" width="12" style="3" customWidth="1"/>
    <col min="14891" max="14897" width="9.140625" style="3"/>
    <col min="14898" max="14898" width="12" style="3" customWidth="1"/>
    <col min="14899" max="14901" width="9.140625" style="3"/>
    <col min="14902" max="14902" width="12" style="3" customWidth="1"/>
    <col min="14903" max="14909" width="9.140625" style="3"/>
    <col min="14910" max="14910" width="12" style="3" customWidth="1"/>
    <col min="14911" max="14913" width="9.140625" style="3"/>
    <col min="14914" max="14914" width="12" style="3" customWidth="1"/>
    <col min="14915" max="14921" width="9.140625" style="3"/>
    <col min="14922" max="14922" width="12" style="3" customWidth="1"/>
    <col min="14923" max="14975" width="9.140625" style="3"/>
    <col min="14976" max="14976" width="8.5703125" style="3" bestFit="1" customWidth="1"/>
    <col min="14977" max="14977" width="89.7109375" style="3" customWidth="1"/>
    <col min="14978" max="14978" width="8" style="3" customWidth="1"/>
    <col min="14979" max="14979" width="10.5703125" style="3" customWidth="1"/>
    <col min="14980" max="14980" width="10.28515625" style="3" customWidth="1"/>
    <col min="14981" max="14981" width="12.7109375" style="3" customWidth="1"/>
    <col min="14982" max="14982" width="14.5703125" style="3" customWidth="1"/>
    <col min="14983" max="14983" width="13.85546875" style="3" customWidth="1"/>
    <col min="14984" max="15023" width="0" style="3" hidden="1" customWidth="1"/>
    <col min="15024" max="15024" width="12.140625" style="3" customWidth="1"/>
    <col min="15025" max="15025" width="12.5703125" style="3" customWidth="1"/>
    <col min="15026" max="15026" width="13.42578125" style="3" customWidth="1"/>
    <col min="15027" max="15027" width="9.140625" style="3"/>
    <col min="15028" max="15028" width="11.42578125" style="3" customWidth="1"/>
    <col min="15029" max="15029" width="10.7109375" style="3" customWidth="1"/>
    <col min="15030" max="15030" width="12.28515625" style="3" customWidth="1"/>
    <col min="15031" max="15031" width="9.140625" style="3"/>
    <col min="15032" max="15032" width="12.42578125" style="3" customWidth="1"/>
    <col min="15033" max="15033" width="14.5703125" style="3" customWidth="1"/>
    <col min="15034" max="15034" width="13.5703125" style="3" customWidth="1"/>
    <col min="15035" max="15035" width="9.140625" style="3"/>
    <col min="15036" max="15036" width="10.28515625" style="3" customWidth="1"/>
    <col min="15037" max="15037" width="10.7109375" style="3" customWidth="1"/>
    <col min="15038" max="15038" width="13" style="3" customWidth="1"/>
    <col min="15039" max="15039" width="9.140625" style="3"/>
    <col min="15040" max="15040" width="9.7109375" style="3" bestFit="1" customWidth="1"/>
    <col min="15041" max="15041" width="10.28515625" style="3" bestFit="1" customWidth="1"/>
    <col min="15042" max="15042" width="16.42578125" style="3" bestFit="1" customWidth="1"/>
    <col min="15043" max="15043" width="12.28515625" style="3" bestFit="1" customWidth="1"/>
    <col min="15044" max="15044" width="10.28515625" style="3" bestFit="1" customWidth="1"/>
    <col min="15045" max="15045" width="10.28515625" style="3" customWidth="1"/>
    <col min="15046" max="15046" width="16.42578125" style="3" bestFit="1" customWidth="1"/>
    <col min="15047" max="15047" width="12.28515625" style="3" bestFit="1" customWidth="1"/>
    <col min="15048" max="15049" width="10.28515625" style="3" bestFit="1" customWidth="1"/>
    <col min="15050" max="15050" width="13" style="3" bestFit="1" customWidth="1"/>
    <col min="15051" max="15051" width="9.140625" style="3"/>
    <col min="15052" max="15053" width="10.28515625" style="3" bestFit="1" customWidth="1"/>
    <col min="15054" max="15054" width="12.7109375" style="3" bestFit="1" customWidth="1"/>
    <col min="15055" max="15055" width="9.140625" style="3"/>
    <col min="15056" max="15056" width="10.5703125" style="3" bestFit="1" customWidth="1"/>
    <col min="15057" max="15057" width="10.28515625" style="3" bestFit="1" customWidth="1"/>
    <col min="15058" max="15058" width="13" style="3" bestFit="1" customWidth="1"/>
    <col min="15059" max="15059" width="9.140625" style="3"/>
    <col min="15060" max="15060" width="10.5703125" style="3" bestFit="1" customWidth="1"/>
    <col min="15061" max="15061" width="10.28515625" style="3" bestFit="1" customWidth="1"/>
    <col min="15062" max="15062" width="13" style="3" bestFit="1" customWidth="1"/>
    <col min="15063" max="15064" width="9.140625" style="3"/>
    <col min="15065" max="15065" width="10.28515625" style="3" bestFit="1" customWidth="1"/>
    <col min="15066" max="15066" width="12" style="3" bestFit="1" customWidth="1"/>
    <col min="15067" max="15067" width="9.140625" style="3"/>
    <col min="15068" max="15069" width="10.28515625" style="3" bestFit="1" customWidth="1"/>
    <col min="15070" max="15070" width="13" style="3" bestFit="1" customWidth="1"/>
    <col min="15071" max="15072" width="9.140625" style="3"/>
    <col min="15073" max="15073" width="10.28515625" style="3" bestFit="1" customWidth="1"/>
    <col min="15074" max="15074" width="13" style="3" bestFit="1" customWidth="1"/>
    <col min="15075" max="15076" width="9.140625" style="3"/>
    <col min="15077" max="15077" width="10.28515625" style="3" bestFit="1" customWidth="1"/>
    <col min="15078" max="15081" width="9.140625" style="3"/>
    <col min="15082" max="15082" width="13" style="3" bestFit="1" customWidth="1"/>
    <col min="15083" max="15085" width="9.140625" style="3"/>
    <col min="15086" max="15086" width="12" style="3" customWidth="1"/>
    <col min="15087" max="15093" width="9.140625" style="3"/>
    <col min="15094" max="15094" width="12" style="3" customWidth="1"/>
    <col min="15095" max="15097" width="9.140625" style="3"/>
    <col min="15098" max="15098" width="12" style="3" customWidth="1"/>
    <col min="15099" max="15105" width="9.140625" style="3"/>
    <col min="15106" max="15106" width="12" style="3" customWidth="1"/>
    <col min="15107" max="15109" width="9.140625" style="3"/>
    <col min="15110" max="15110" width="12" style="3" customWidth="1"/>
    <col min="15111" max="15117" width="9.140625" style="3"/>
    <col min="15118" max="15118" width="12" style="3" customWidth="1"/>
    <col min="15119" max="15121" width="9.140625" style="3"/>
    <col min="15122" max="15122" width="12" style="3" customWidth="1"/>
    <col min="15123" max="15129" width="9.140625" style="3"/>
    <col min="15130" max="15130" width="12" style="3" customWidth="1"/>
    <col min="15131" max="15133" width="9.140625" style="3"/>
    <col min="15134" max="15134" width="12" style="3" customWidth="1"/>
    <col min="15135" max="15141" width="9.140625" style="3"/>
    <col min="15142" max="15142" width="12" style="3" customWidth="1"/>
    <col min="15143" max="15145" width="9.140625" style="3"/>
    <col min="15146" max="15146" width="12" style="3" customWidth="1"/>
    <col min="15147" max="15153" width="9.140625" style="3"/>
    <col min="15154" max="15154" width="12" style="3" customWidth="1"/>
    <col min="15155" max="15157" width="9.140625" style="3"/>
    <col min="15158" max="15158" width="12" style="3" customWidth="1"/>
    <col min="15159" max="15165" width="9.140625" style="3"/>
    <col min="15166" max="15166" width="12" style="3" customWidth="1"/>
    <col min="15167" max="15169" width="9.140625" style="3"/>
    <col min="15170" max="15170" width="12" style="3" customWidth="1"/>
    <col min="15171" max="15177" width="9.140625" style="3"/>
    <col min="15178" max="15178" width="12" style="3" customWidth="1"/>
    <col min="15179" max="15231" width="9.140625" style="3"/>
    <col min="15232" max="15232" width="8.5703125" style="3" bestFit="1" customWidth="1"/>
    <col min="15233" max="15233" width="89.7109375" style="3" customWidth="1"/>
    <col min="15234" max="15234" width="8" style="3" customWidth="1"/>
    <col min="15235" max="15235" width="10.5703125" style="3" customWidth="1"/>
    <col min="15236" max="15236" width="10.28515625" style="3" customWidth="1"/>
    <col min="15237" max="15237" width="12.7109375" style="3" customWidth="1"/>
    <col min="15238" max="15238" width="14.5703125" style="3" customWidth="1"/>
    <col min="15239" max="15239" width="13.85546875" style="3" customWidth="1"/>
    <col min="15240" max="15279" width="0" style="3" hidden="1" customWidth="1"/>
    <col min="15280" max="15280" width="12.140625" style="3" customWidth="1"/>
    <col min="15281" max="15281" width="12.5703125" style="3" customWidth="1"/>
    <col min="15282" max="15282" width="13.42578125" style="3" customWidth="1"/>
    <col min="15283" max="15283" width="9.140625" style="3"/>
    <col min="15284" max="15284" width="11.42578125" style="3" customWidth="1"/>
    <col min="15285" max="15285" width="10.7109375" style="3" customWidth="1"/>
    <col min="15286" max="15286" width="12.28515625" style="3" customWidth="1"/>
    <col min="15287" max="15287" width="9.140625" style="3"/>
    <col min="15288" max="15288" width="12.42578125" style="3" customWidth="1"/>
    <col min="15289" max="15289" width="14.5703125" style="3" customWidth="1"/>
    <col min="15290" max="15290" width="13.5703125" style="3" customWidth="1"/>
    <col min="15291" max="15291" width="9.140625" style="3"/>
    <col min="15292" max="15292" width="10.28515625" style="3" customWidth="1"/>
    <col min="15293" max="15293" width="10.7109375" style="3" customWidth="1"/>
    <col min="15294" max="15294" width="13" style="3" customWidth="1"/>
    <col min="15295" max="15295" width="9.140625" style="3"/>
    <col min="15296" max="15296" width="9.7109375" style="3" bestFit="1" customWidth="1"/>
    <col min="15297" max="15297" width="10.28515625" style="3" bestFit="1" customWidth="1"/>
    <col min="15298" max="15298" width="16.42578125" style="3" bestFit="1" customWidth="1"/>
    <col min="15299" max="15299" width="12.28515625" style="3" bestFit="1" customWidth="1"/>
    <col min="15300" max="15300" width="10.28515625" style="3" bestFit="1" customWidth="1"/>
    <col min="15301" max="15301" width="10.28515625" style="3" customWidth="1"/>
    <col min="15302" max="15302" width="16.42578125" style="3" bestFit="1" customWidth="1"/>
    <col min="15303" max="15303" width="12.28515625" style="3" bestFit="1" customWidth="1"/>
    <col min="15304" max="15305" width="10.28515625" style="3" bestFit="1" customWidth="1"/>
    <col min="15306" max="15306" width="13" style="3" bestFit="1" customWidth="1"/>
    <col min="15307" max="15307" width="9.140625" style="3"/>
    <col min="15308" max="15309" width="10.28515625" style="3" bestFit="1" customWidth="1"/>
    <col min="15310" max="15310" width="12.7109375" style="3" bestFit="1" customWidth="1"/>
    <col min="15311" max="15311" width="9.140625" style="3"/>
    <col min="15312" max="15312" width="10.5703125" style="3" bestFit="1" customWidth="1"/>
    <col min="15313" max="15313" width="10.28515625" style="3" bestFit="1" customWidth="1"/>
    <col min="15314" max="15314" width="13" style="3" bestFit="1" customWidth="1"/>
    <col min="15315" max="15315" width="9.140625" style="3"/>
    <col min="15316" max="15316" width="10.5703125" style="3" bestFit="1" customWidth="1"/>
    <col min="15317" max="15317" width="10.28515625" style="3" bestFit="1" customWidth="1"/>
    <col min="15318" max="15318" width="13" style="3" bestFit="1" customWidth="1"/>
    <col min="15319" max="15320" width="9.140625" style="3"/>
    <col min="15321" max="15321" width="10.28515625" style="3" bestFit="1" customWidth="1"/>
    <col min="15322" max="15322" width="12" style="3" bestFit="1" customWidth="1"/>
    <col min="15323" max="15323" width="9.140625" style="3"/>
    <col min="15324" max="15325" width="10.28515625" style="3" bestFit="1" customWidth="1"/>
    <col min="15326" max="15326" width="13" style="3" bestFit="1" customWidth="1"/>
    <col min="15327" max="15328" width="9.140625" style="3"/>
    <col min="15329" max="15329" width="10.28515625" style="3" bestFit="1" customWidth="1"/>
    <col min="15330" max="15330" width="13" style="3" bestFit="1" customWidth="1"/>
    <col min="15331" max="15332" width="9.140625" style="3"/>
    <col min="15333" max="15333" width="10.28515625" style="3" bestFit="1" customWidth="1"/>
    <col min="15334" max="15337" width="9.140625" style="3"/>
    <col min="15338" max="15338" width="13" style="3" bestFit="1" customWidth="1"/>
    <col min="15339" max="15341" width="9.140625" style="3"/>
    <col min="15342" max="15342" width="12" style="3" customWidth="1"/>
    <col min="15343" max="15349" width="9.140625" style="3"/>
    <col min="15350" max="15350" width="12" style="3" customWidth="1"/>
    <col min="15351" max="15353" width="9.140625" style="3"/>
    <col min="15354" max="15354" width="12" style="3" customWidth="1"/>
    <col min="15355" max="15361" width="9.140625" style="3"/>
    <col min="15362" max="15362" width="12" style="3" customWidth="1"/>
    <col min="15363" max="15365" width="9.140625" style="3"/>
    <col min="15366" max="15366" width="12" style="3" customWidth="1"/>
    <col min="15367" max="15373" width="9.140625" style="3"/>
    <col min="15374" max="15374" width="12" style="3" customWidth="1"/>
    <col min="15375" max="15377" width="9.140625" style="3"/>
    <col min="15378" max="15378" width="12" style="3" customWidth="1"/>
    <col min="15379" max="15385" width="9.140625" style="3"/>
    <col min="15386" max="15386" width="12" style="3" customWidth="1"/>
    <col min="15387" max="15389" width="9.140625" style="3"/>
    <col min="15390" max="15390" width="12" style="3" customWidth="1"/>
    <col min="15391" max="15397" width="9.140625" style="3"/>
    <col min="15398" max="15398" width="12" style="3" customWidth="1"/>
    <col min="15399" max="15401" width="9.140625" style="3"/>
    <col min="15402" max="15402" width="12" style="3" customWidth="1"/>
    <col min="15403" max="15409" width="9.140625" style="3"/>
    <col min="15410" max="15410" width="12" style="3" customWidth="1"/>
    <col min="15411" max="15413" width="9.140625" style="3"/>
    <col min="15414" max="15414" width="12" style="3" customWidth="1"/>
    <col min="15415" max="15421" width="9.140625" style="3"/>
    <col min="15422" max="15422" width="12" style="3" customWidth="1"/>
    <col min="15423" max="15425" width="9.140625" style="3"/>
    <col min="15426" max="15426" width="12" style="3" customWidth="1"/>
    <col min="15427" max="15433" width="9.140625" style="3"/>
    <col min="15434" max="15434" width="12" style="3" customWidth="1"/>
    <col min="15435" max="15487" width="9.140625" style="3"/>
    <col min="15488" max="15488" width="8.5703125" style="3" bestFit="1" customWidth="1"/>
    <col min="15489" max="15489" width="89.7109375" style="3" customWidth="1"/>
    <col min="15490" max="15490" width="8" style="3" customWidth="1"/>
    <col min="15491" max="15491" width="10.5703125" style="3" customWidth="1"/>
    <col min="15492" max="15492" width="10.28515625" style="3" customWidth="1"/>
    <col min="15493" max="15493" width="12.7109375" style="3" customWidth="1"/>
    <col min="15494" max="15494" width="14.5703125" style="3" customWidth="1"/>
    <col min="15495" max="15495" width="13.85546875" style="3" customWidth="1"/>
    <col min="15496" max="15535" width="0" style="3" hidden="1" customWidth="1"/>
    <col min="15536" max="15536" width="12.140625" style="3" customWidth="1"/>
    <col min="15537" max="15537" width="12.5703125" style="3" customWidth="1"/>
    <col min="15538" max="15538" width="13.42578125" style="3" customWidth="1"/>
    <col min="15539" max="15539" width="9.140625" style="3"/>
    <col min="15540" max="15540" width="11.42578125" style="3" customWidth="1"/>
    <col min="15541" max="15541" width="10.7109375" style="3" customWidth="1"/>
    <col min="15542" max="15542" width="12.28515625" style="3" customWidth="1"/>
    <col min="15543" max="15543" width="9.140625" style="3"/>
    <col min="15544" max="15544" width="12.42578125" style="3" customWidth="1"/>
    <col min="15545" max="15545" width="14.5703125" style="3" customWidth="1"/>
    <col min="15546" max="15546" width="13.5703125" style="3" customWidth="1"/>
    <col min="15547" max="15547" width="9.140625" style="3"/>
    <col min="15548" max="15548" width="10.28515625" style="3" customWidth="1"/>
    <col min="15549" max="15549" width="10.7109375" style="3" customWidth="1"/>
    <col min="15550" max="15550" width="13" style="3" customWidth="1"/>
    <col min="15551" max="15551" width="9.140625" style="3"/>
    <col min="15552" max="15552" width="9.7109375" style="3" bestFit="1" customWidth="1"/>
    <col min="15553" max="15553" width="10.28515625" style="3" bestFit="1" customWidth="1"/>
    <col min="15554" max="15554" width="16.42578125" style="3" bestFit="1" customWidth="1"/>
    <col min="15555" max="15555" width="12.28515625" style="3" bestFit="1" customWidth="1"/>
    <col min="15556" max="15556" width="10.28515625" style="3" bestFit="1" customWidth="1"/>
    <col min="15557" max="15557" width="10.28515625" style="3" customWidth="1"/>
    <col min="15558" max="15558" width="16.42578125" style="3" bestFit="1" customWidth="1"/>
    <col min="15559" max="15559" width="12.28515625" style="3" bestFit="1" customWidth="1"/>
    <col min="15560" max="15561" width="10.28515625" style="3" bestFit="1" customWidth="1"/>
    <col min="15562" max="15562" width="13" style="3" bestFit="1" customWidth="1"/>
    <col min="15563" max="15563" width="9.140625" style="3"/>
    <col min="15564" max="15565" width="10.28515625" style="3" bestFit="1" customWidth="1"/>
    <col min="15566" max="15566" width="12.7109375" style="3" bestFit="1" customWidth="1"/>
    <col min="15567" max="15567" width="9.140625" style="3"/>
    <col min="15568" max="15568" width="10.5703125" style="3" bestFit="1" customWidth="1"/>
    <col min="15569" max="15569" width="10.28515625" style="3" bestFit="1" customWidth="1"/>
    <col min="15570" max="15570" width="13" style="3" bestFit="1" customWidth="1"/>
    <col min="15571" max="15571" width="9.140625" style="3"/>
    <col min="15572" max="15572" width="10.5703125" style="3" bestFit="1" customWidth="1"/>
    <col min="15573" max="15573" width="10.28515625" style="3" bestFit="1" customWidth="1"/>
    <col min="15574" max="15574" width="13" style="3" bestFit="1" customWidth="1"/>
    <col min="15575" max="15576" width="9.140625" style="3"/>
    <col min="15577" max="15577" width="10.28515625" style="3" bestFit="1" customWidth="1"/>
    <col min="15578" max="15578" width="12" style="3" bestFit="1" customWidth="1"/>
    <col min="15579" max="15579" width="9.140625" style="3"/>
    <col min="15580" max="15581" width="10.28515625" style="3" bestFit="1" customWidth="1"/>
    <col min="15582" max="15582" width="13" style="3" bestFit="1" customWidth="1"/>
    <col min="15583" max="15584" width="9.140625" style="3"/>
    <col min="15585" max="15585" width="10.28515625" style="3" bestFit="1" customWidth="1"/>
    <col min="15586" max="15586" width="13" style="3" bestFit="1" customWidth="1"/>
    <col min="15587" max="15588" width="9.140625" style="3"/>
    <col min="15589" max="15589" width="10.28515625" style="3" bestFit="1" customWidth="1"/>
    <col min="15590" max="15593" width="9.140625" style="3"/>
    <col min="15594" max="15594" width="13" style="3" bestFit="1" customWidth="1"/>
    <col min="15595" max="15597" width="9.140625" style="3"/>
    <col min="15598" max="15598" width="12" style="3" customWidth="1"/>
    <col min="15599" max="15605" width="9.140625" style="3"/>
    <col min="15606" max="15606" width="12" style="3" customWidth="1"/>
    <col min="15607" max="15609" width="9.140625" style="3"/>
    <col min="15610" max="15610" width="12" style="3" customWidth="1"/>
    <col min="15611" max="15617" width="9.140625" style="3"/>
    <col min="15618" max="15618" width="12" style="3" customWidth="1"/>
    <col min="15619" max="15621" width="9.140625" style="3"/>
    <col min="15622" max="15622" width="12" style="3" customWidth="1"/>
    <col min="15623" max="15629" width="9.140625" style="3"/>
    <col min="15630" max="15630" width="12" style="3" customWidth="1"/>
    <col min="15631" max="15633" width="9.140625" style="3"/>
    <col min="15634" max="15634" width="12" style="3" customWidth="1"/>
    <col min="15635" max="15641" width="9.140625" style="3"/>
    <col min="15642" max="15642" width="12" style="3" customWidth="1"/>
    <col min="15643" max="15645" width="9.140625" style="3"/>
    <col min="15646" max="15646" width="12" style="3" customWidth="1"/>
    <col min="15647" max="15653" width="9.140625" style="3"/>
    <col min="15654" max="15654" width="12" style="3" customWidth="1"/>
    <col min="15655" max="15657" width="9.140625" style="3"/>
    <col min="15658" max="15658" width="12" style="3" customWidth="1"/>
    <col min="15659" max="15665" width="9.140625" style="3"/>
    <col min="15666" max="15666" width="12" style="3" customWidth="1"/>
    <col min="15667" max="15669" width="9.140625" style="3"/>
    <col min="15670" max="15670" width="12" style="3" customWidth="1"/>
    <col min="15671" max="15677" width="9.140625" style="3"/>
    <col min="15678" max="15678" width="12" style="3" customWidth="1"/>
    <col min="15679" max="15681" width="9.140625" style="3"/>
    <col min="15682" max="15682" width="12" style="3" customWidth="1"/>
    <col min="15683" max="15689" width="9.140625" style="3"/>
    <col min="15690" max="15690" width="12" style="3" customWidth="1"/>
    <col min="15691" max="15743" width="9.140625" style="3"/>
    <col min="15744" max="15744" width="8.5703125" style="3" bestFit="1" customWidth="1"/>
    <col min="15745" max="15745" width="89.7109375" style="3" customWidth="1"/>
    <col min="15746" max="15746" width="8" style="3" customWidth="1"/>
    <col min="15747" max="15747" width="10.5703125" style="3" customWidth="1"/>
    <col min="15748" max="15748" width="10.28515625" style="3" customWidth="1"/>
    <col min="15749" max="15749" width="12.7109375" style="3" customWidth="1"/>
    <col min="15750" max="15750" width="14.5703125" style="3" customWidth="1"/>
    <col min="15751" max="15751" width="13.85546875" style="3" customWidth="1"/>
    <col min="15752" max="15791" width="0" style="3" hidden="1" customWidth="1"/>
    <col min="15792" max="15792" width="12.140625" style="3" customWidth="1"/>
    <col min="15793" max="15793" width="12.5703125" style="3" customWidth="1"/>
    <col min="15794" max="15794" width="13.42578125" style="3" customWidth="1"/>
    <col min="15795" max="15795" width="9.140625" style="3"/>
    <col min="15796" max="15796" width="11.42578125" style="3" customWidth="1"/>
    <col min="15797" max="15797" width="10.7109375" style="3" customWidth="1"/>
    <col min="15798" max="15798" width="12.28515625" style="3" customWidth="1"/>
    <col min="15799" max="15799" width="9.140625" style="3"/>
    <col min="15800" max="15800" width="12.42578125" style="3" customWidth="1"/>
    <col min="15801" max="15801" width="14.5703125" style="3" customWidth="1"/>
    <col min="15802" max="15802" width="13.5703125" style="3" customWidth="1"/>
    <col min="15803" max="15803" width="9.140625" style="3"/>
    <col min="15804" max="15804" width="10.28515625" style="3" customWidth="1"/>
    <col min="15805" max="15805" width="10.7109375" style="3" customWidth="1"/>
    <col min="15806" max="15806" width="13" style="3" customWidth="1"/>
    <col min="15807" max="15807" width="9.140625" style="3"/>
    <col min="15808" max="15808" width="9.7109375" style="3" bestFit="1" customWidth="1"/>
    <col min="15809" max="15809" width="10.28515625" style="3" bestFit="1" customWidth="1"/>
    <col min="15810" max="15810" width="16.42578125" style="3" bestFit="1" customWidth="1"/>
    <col min="15811" max="15811" width="12.28515625" style="3" bestFit="1" customWidth="1"/>
    <col min="15812" max="15812" width="10.28515625" style="3" bestFit="1" customWidth="1"/>
    <col min="15813" max="15813" width="10.28515625" style="3" customWidth="1"/>
    <col min="15814" max="15814" width="16.42578125" style="3" bestFit="1" customWidth="1"/>
    <col min="15815" max="15815" width="12.28515625" style="3" bestFit="1" customWidth="1"/>
    <col min="15816" max="15817" width="10.28515625" style="3" bestFit="1" customWidth="1"/>
    <col min="15818" max="15818" width="13" style="3" bestFit="1" customWidth="1"/>
    <col min="15819" max="15819" width="9.140625" style="3"/>
    <col min="15820" max="15821" width="10.28515625" style="3" bestFit="1" customWidth="1"/>
    <col min="15822" max="15822" width="12.7109375" style="3" bestFit="1" customWidth="1"/>
    <col min="15823" max="15823" width="9.140625" style="3"/>
    <col min="15824" max="15824" width="10.5703125" style="3" bestFit="1" customWidth="1"/>
    <col min="15825" max="15825" width="10.28515625" style="3" bestFit="1" customWidth="1"/>
    <col min="15826" max="15826" width="13" style="3" bestFit="1" customWidth="1"/>
    <col min="15827" max="15827" width="9.140625" style="3"/>
    <col min="15828" max="15828" width="10.5703125" style="3" bestFit="1" customWidth="1"/>
    <col min="15829" max="15829" width="10.28515625" style="3" bestFit="1" customWidth="1"/>
    <col min="15830" max="15830" width="13" style="3" bestFit="1" customWidth="1"/>
    <col min="15831" max="15832" width="9.140625" style="3"/>
    <col min="15833" max="15833" width="10.28515625" style="3" bestFit="1" customWidth="1"/>
    <col min="15834" max="15834" width="12" style="3" bestFit="1" customWidth="1"/>
    <col min="15835" max="15835" width="9.140625" style="3"/>
    <col min="15836" max="15837" width="10.28515625" style="3" bestFit="1" customWidth="1"/>
    <col min="15838" max="15838" width="13" style="3" bestFit="1" customWidth="1"/>
    <col min="15839" max="15840" width="9.140625" style="3"/>
    <col min="15841" max="15841" width="10.28515625" style="3" bestFit="1" customWidth="1"/>
    <col min="15842" max="15842" width="13" style="3" bestFit="1" customWidth="1"/>
    <col min="15843" max="15844" width="9.140625" style="3"/>
    <col min="15845" max="15845" width="10.28515625" style="3" bestFit="1" customWidth="1"/>
    <col min="15846" max="15849" width="9.140625" style="3"/>
    <col min="15850" max="15850" width="13" style="3" bestFit="1" customWidth="1"/>
    <col min="15851" max="15853" width="9.140625" style="3"/>
    <col min="15854" max="15854" width="12" style="3" customWidth="1"/>
    <col min="15855" max="15861" width="9.140625" style="3"/>
    <col min="15862" max="15862" width="12" style="3" customWidth="1"/>
    <col min="15863" max="15865" width="9.140625" style="3"/>
    <col min="15866" max="15866" width="12" style="3" customWidth="1"/>
    <col min="15867" max="15873" width="9.140625" style="3"/>
    <col min="15874" max="15874" width="12" style="3" customWidth="1"/>
    <col min="15875" max="15877" width="9.140625" style="3"/>
    <col min="15878" max="15878" width="12" style="3" customWidth="1"/>
    <col min="15879" max="15885" width="9.140625" style="3"/>
    <col min="15886" max="15886" width="12" style="3" customWidth="1"/>
    <col min="15887" max="15889" width="9.140625" style="3"/>
    <col min="15890" max="15890" width="12" style="3" customWidth="1"/>
    <col min="15891" max="15897" width="9.140625" style="3"/>
    <col min="15898" max="15898" width="12" style="3" customWidth="1"/>
    <col min="15899" max="15901" width="9.140625" style="3"/>
    <col min="15902" max="15902" width="12" style="3" customWidth="1"/>
    <col min="15903" max="15909" width="9.140625" style="3"/>
    <col min="15910" max="15910" width="12" style="3" customWidth="1"/>
    <col min="15911" max="15913" width="9.140625" style="3"/>
    <col min="15914" max="15914" width="12" style="3" customWidth="1"/>
    <col min="15915" max="15921" width="9.140625" style="3"/>
    <col min="15922" max="15922" width="12" style="3" customWidth="1"/>
    <col min="15923" max="15925" width="9.140625" style="3"/>
    <col min="15926" max="15926" width="12" style="3" customWidth="1"/>
    <col min="15927" max="15933" width="9.140625" style="3"/>
    <col min="15934" max="15934" width="12" style="3" customWidth="1"/>
    <col min="15935" max="15937" width="9.140625" style="3"/>
    <col min="15938" max="15938" width="12" style="3" customWidth="1"/>
    <col min="15939" max="15945" width="9.140625" style="3"/>
    <col min="15946" max="15946" width="12" style="3" customWidth="1"/>
    <col min="15947" max="16384" width="9.140625" style="3"/>
  </cols>
  <sheetData>
    <row r="1" spans="1:5" ht="15">
      <c r="B1" s="31" t="s">
        <v>0</v>
      </c>
      <c r="C1" s="20" t="s">
        <v>1</v>
      </c>
      <c r="D1" s="32"/>
      <c r="E1" s="33"/>
    </row>
    <row r="2" spans="1:5" ht="15">
      <c r="B2" s="34"/>
      <c r="C2" s="2"/>
    </row>
    <row r="3" spans="1:5">
      <c r="B3" s="47"/>
      <c r="C3" s="48"/>
      <c r="D3" s="48"/>
      <c r="E3" s="48"/>
    </row>
    <row r="4" spans="1:5">
      <c r="B4" s="47"/>
      <c r="C4" s="48"/>
      <c r="D4" s="48"/>
      <c r="E4" s="48"/>
    </row>
    <row r="5" spans="1:5" ht="18.75" customHeight="1">
      <c r="B5" s="47"/>
      <c r="C5" s="48"/>
      <c r="D5" s="48"/>
      <c r="E5" s="48"/>
    </row>
    <row r="6" spans="1:5" ht="12" customHeight="1">
      <c r="B6" s="47"/>
      <c r="C6" s="48"/>
      <c r="D6" s="48"/>
      <c r="E6" s="48"/>
    </row>
    <row r="7" spans="1:5">
      <c r="B7" s="47"/>
      <c r="C7" s="48"/>
      <c r="D7" s="48"/>
      <c r="E7" s="48"/>
    </row>
    <row r="8" spans="1:5" s="6" customFormat="1" ht="15" thickBot="1">
      <c r="B8" s="49"/>
      <c r="C8" s="50"/>
      <c r="D8" s="50"/>
      <c r="E8" s="50"/>
    </row>
    <row r="9" spans="1:5" ht="30">
      <c r="B9" s="18" t="s">
        <v>2</v>
      </c>
      <c r="C9" s="19" t="s">
        <v>3</v>
      </c>
      <c r="D9" s="20" t="s">
        <v>4</v>
      </c>
      <c r="E9" s="21" t="s">
        <v>282</v>
      </c>
    </row>
    <row r="10" spans="1:5" ht="15">
      <c r="B10" s="22"/>
      <c r="C10" s="1"/>
    </row>
    <row r="11" spans="1:5" ht="15">
      <c r="A11" s="3" t="s">
        <v>5</v>
      </c>
      <c r="B11" s="23" t="s">
        <v>6</v>
      </c>
      <c r="C11" s="7" t="s">
        <v>356</v>
      </c>
      <c r="D11" s="13"/>
      <c r="E11" s="14">
        <v>0</v>
      </c>
    </row>
    <row r="12" spans="1:5" ht="15">
      <c r="A12" s="3" t="s">
        <v>8</v>
      </c>
      <c r="B12" s="23">
        <v>2</v>
      </c>
      <c r="C12" s="7" t="s">
        <v>9</v>
      </c>
      <c r="D12" s="13"/>
      <c r="E12" s="14"/>
    </row>
    <row r="13" spans="1:5">
      <c r="A13" s="3" t="s">
        <v>8</v>
      </c>
      <c r="B13" s="36" t="s">
        <v>10</v>
      </c>
      <c r="C13" s="37" t="s">
        <v>11</v>
      </c>
      <c r="D13" s="15"/>
      <c r="E13" s="16"/>
    </row>
    <row r="14" spans="1:5" ht="28.5">
      <c r="A14" s="3" t="s">
        <v>8</v>
      </c>
      <c r="B14" s="24" t="s">
        <v>12</v>
      </c>
      <c r="C14" s="8" t="s">
        <v>13</v>
      </c>
      <c r="D14" s="29"/>
      <c r="E14" s="30">
        <v>1</v>
      </c>
    </row>
    <row r="15" spans="1:5">
      <c r="A15" s="3" t="s">
        <v>8</v>
      </c>
      <c r="B15" s="24" t="s">
        <v>14</v>
      </c>
      <c r="C15" s="8" t="s">
        <v>327</v>
      </c>
      <c r="D15" s="29"/>
      <c r="E15" s="30">
        <v>1</v>
      </c>
    </row>
    <row r="16" spans="1:5">
      <c r="A16" s="3" t="s">
        <v>8</v>
      </c>
      <c r="B16" s="24" t="s">
        <v>15</v>
      </c>
      <c r="C16" s="8" t="s">
        <v>326</v>
      </c>
      <c r="D16" s="29"/>
      <c r="E16" s="30">
        <v>1</v>
      </c>
    </row>
    <row r="17" spans="1:7">
      <c r="B17" s="24" t="s">
        <v>16</v>
      </c>
      <c r="C17" s="8" t="s">
        <v>328</v>
      </c>
      <c r="D17" s="29"/>
      <c r="E17" s="30">
        <v>1</v>
      </c>
    </row>
    <row r="18" spans="1:7" ht="15">
      <c r="A18" s="3" t="s">
        <v>17</v>
      </c>
      <c r="B18" s="23">
        <v>3</v>
      </c>
      <c r="C18" s="7" t="s">
        <v>18</v>
      </c>
      <c r="D18" s="13"/>
      <c r="E18" s="14"/>
    </row>
    <row r="19" spans="1:7">
      <c r="A19" s="3" t="s">
        <v>17</v>
      </c>
      <c r="B19" s="36" t="s">
        <v>19</v>
      </c>
      <c r="C19" s="37" t="s">
        <v>20</v>
      </c>
      <c r="D19" s="15"/>
      <c r="E19" s="16"/>
    </row>
    <row r="20" spans="1:7" ht="28.5">
      <c r="A20" s="3" t="s">
        <v>17</v>
      </c>
      <c r="B20" s="24" t="s">
        <v>21</v>
      </c>
      <c r="C20" s="8" t="s">
        <v>329</v>
      </c>
      <c r="D20" s="29"/>
      <c r="E20" s="30"/>
    </row>
    <row r="21" spans="1:7" outlineLevel="1">
      <c r="A21" s="3" t="s">
        <v>17</v>
      </c>
      <c r="B21" s="25" t="s">
        <v>22</v>
      </c>
      <c r="C21" s="9" t="s">
        <v>23</v>
      </c>
      <c r="D21" s="4" t="s">
        <v>279</v>
      </c>
      <c r="E21" s="5">
        <v>0</v>
      </c>
    </row>
    <row r="22" spans="1:7" outlineLevel="1">
      <c r="A22" s="3" t="s">
        <v>17</v>
      </c>
      <c r="B22" s="25" t="s">
        <v>24</v>
      </c>
      <c r="C22" s="9" t="s">
        <v>330</v>
      </c>
      <c r="D22" s="4" t="s">
        <v>280</v>
      </c>
      <c r="E22" s="5">
        <f>7653.5+6576.36</f>
        <v>14229.86</v>
      </c>
    </row>
    <row r="23" spans="1:7">
      <c r="A23" s="3" t="s">
        <v>17</v>
      </c>
      <c r="B23" s="24" t="s">
        <v>25</v>
      </c>
      <c r="C23" s="8" t="s">
        <v>26</v>
      </c>
      <c r="D23" s="29"/>
      <c r="E23" s="30"/>
    </row>
    <row r="24" spans="1:7" s="38" customFormat="1" outlineLevel="1">
      <c r="A24" s="38" t="s">
        <v>17</v>
      </c>
      <c r="B24" s="25" t="s">
        <v>27</v>
      </c>
      <c r="C24" s="9" t="s">
        <v>28</v>
      </c>
      <c r="D24" s="4" t="s">
        <v>280</v>
      </c>
      <c r="E24" s="5">
        <f>253649.64+98493.54</f>
        <v>352143.18</v>
      </c>
    </row>
    <row r="25" spans="1:7">
      <c r="A25" s="3" t="s">
        <v>17</v>
      </c>
      <c r="B25" s="24" t="s">
        <v>29</v>
      </c>
      <c r="C25" s="8" t="s">
        <v>30</v>
      </c>
      <c r="D25" s="29"/>
      <c r="E25" s="30"/>
    </row>
    <row r="26" spans="1:7" s="38" customFormat="1" outlineLevel="1">
      <c r="A26" s="38" t="s">
        <v>17</v>
      </c>
      <c r="B26" s="25" t="s">
        <v>31</v>
      </c>
      <c r="C26" s="9" t="s">
        <v>32</v>
      </c>
      <c r="D26" s="4" t="s">
        <v>280</v>
      </c>
      <c r="E26" s="5">
        <f>253649.64+98493.54</f>
        <v>352143.18</v>
      </c>
    </row>
    <row r="27" spans="1:7" outlineLevel="1">
      <c r="A27" s="3" t="s">
        <v>17</v>
      </c>
      <c r="B27" s="25" t="s">
        <v>33</v>
      </c>
      <c r="C27" s="9" t="s">
        <v>34</v>
      </c>
      <c r="D27" s="4" t="s">
        <v>279</v>
      </c>
      <c r="E27" s="5">
        <v>167929.38</v>
      </c>
    </row>
    <row r="28" spans="1:7">
      <c r="A28" s="3" t="s">
        <v>17</v>
      </c>
      <c r="B28" s="36" t="s">
        <v>35</v>
      </c>
      <c r="C28" s="37" t="s">
        <v>36</v>
      </c>
      <c r="D28" s="15"/>
      <c r="E28" s="16"/>
    </row>
    <row r="29" spans="1:7">
      <c r="A29" s="3" t="s">
        <v>17</v>
      </c>
      <c r="B29" s="24" t="s">
        <v>37</v>
      </c>
      <c r="C29" s="8" t="s">
        <v>38</v>
      </c>
      <c r="D29" s="29"/>
      <c r="E29" s="30"/>
    </row>
    <row r="30" spans="1:7" s="38" customFormat="1" outlineLevel="1">
      <c r="A30" s="38" t="s">
        <v>17</v>
      </c>
      <c r="B30" s="25" t="s">
        <v>39</v>
      </c>
      <c r="C30" s="9" t="s">
        <v>40</v>
      </c>
      <c r="D30" s="4" t="s">
        <v>279</v>
      </c>
      <c r="E30" s="5">
        <f>(129734.09+920)*1.2</f>
        <v>156784.908</v>
      </c>
    </row>
    <row r="31" spans="1:7">
      <c r="A31" s="3" t="s">
        <v>17</v>
      </c>
      <c r="B31" s="24" t="s">
        <v>41</v>
      </c>
      <c r="C31" s="8" t="s">
        <v>42</v>
      </c>
      <c r="D31" s="29"/>
      <c r="E31" s="30"/>
    </row>
    <row r="32" spans="1:7" s="38" customFormat="1" outlineLevel="1">
      <c r="A32" s="38" t="s">
        <v>17</v>
      </c>
      <c r="B32" s="25" t="s">
        <v>43</v>
      </c>
      <c r="C32" s="9" t="s">
        <v>44</v>
      </c>
      <c r="D32" s="4" t="s">
        <v>279</v>
      </c>
      <c r="E32" s="5">
        <f>190762.99+900</f>
        <v>191662.99</v>
      </c>
      <c r="G32" s="38" t="e">
        <f>F32*#REF!</f>
        <v>#REF!</v>
      </c>
    </row>
    <row r="33" spans="1:6">
      <c r="A33" s="3" t="s">
        <v>17</v>
      </c>
      <c r="B33" s="24" t="s">
        <v>45</v>
      </c>
      <c r="C33" s="8" t="s">
        <v>46</v>
      </c>
      <c r="D33" s="29"/>
      <c r="E33" s="30"/>
    </row>
    <row r="34" spans="1:6" s="38" customFormat="1" outlineLevel="1">
      <c r="A34" s="38" t="s">
        <v>17</v>
      </c>
      <c r="B34" s="25" t="s">
        <v>47</v>
      </c>
      <c r="C34" s="9" t="s">
        <v>48</v>
      </c>
      <c r="D34" s="4" t="s">
        <v>279</v>
      </c>
      <c r="E34" s="5">
        <f>123783.15+885</f>
        <v>124668.15</v>
      </c>
    </row>
    <row r="35" spans="1:6">
      <c r="A35" s="3" t="s">
        <v>17</v>
      </c>
      <c r="B35" s="24" t="s">
        <v>49</v>
      </c>
      <c r="C35" s="8" t="s">
        <v>50</v>
      </c>
      <c r="D35" s="29"/>
      <c r="E35" s="30"/>
    </row>
    <row r="36" spans="1:6" s="38" customFormat="1" outlineLevel="1">
      <c r="A36" s="38" t="s">
        <v>17</v>
      </c>
      <c r="B36" s="25" t="s">
        <v>51</v>
      </c>
      <c r="C36" s="9" t="s">
        <v>52</v>
      </c>
      <c r="D36" s="4" t="s">
        <v>279</v>
      </c>
      <c r="E36" s="5">
        <f>137775.59+875+E37</f>
        <v>142338.54</v>
      </c>
    </row>
    <row r="37" spans="1:6" outlineLevel="1">
      <c r="B37" s="25"/>
      <c r="C37" s="9" t="s">
        <v>287</v>
      </c>
      <c r="D37" s="4" t="s">
        <v>279</v>
      </c>
      <c r="E37" s="5">
        <f>8.995*410</f>
        <v>3687.95</v>
      </c>
    </row>
    <row r="38" spans="1:6">
      <c r="A38" s="3" t="s">
        <v>17</v>
      </c>
      <c r="B38" s="24" t="s">
        <v>53</v>
      </c>
      <c r="C38" s="8" t="s">
        <v>54</v>
      </c>
      <c r="D38" s="29"/>
      <c r="E38" s="30"/>
    </row>
    <row r="39" spans="1:6" outlineLevel="1">
      <c r="A39" s="3" t="s">
        <v>17</v>
      </c>
      <c r="B39" s="25" t="s">
        <v>55</v>
      </c>
      <c r="C39" s="9" t="s">
        <v>295</v>
      </c>
      <c r="D39" s="4" t="s">
        <v>279</v>
      </c>
      <c r="E39" s="5">
        <f>229136.75+870</f>
        <v>230006.75</v>
      </c>
      <c r="F39" s="17"/>
    </row>
    <row r="40" spans="1:6">
      <c r="A40" s="3" t="s">
        <v>17</v>
      </c>
      <c r="B40" s="24" t="s">
        <v>56</v>
      </c>
      <c r="C40" s="8" t="s">
        <v>57</v>
      </c>
      <c r="D40" s="29"/>
      <c r="E40" s="30"/>
    </row>
    <row r="41" spans="1:6" outlineLevel="1">
      <c r="A41" s="3" t="s">
        <v>17</v>
      </c>
      <c r="B41" s="25" t="s">
        <v>58</v>
      </c>
      <c r="C41" s="9" t="s">
        <v>59</v>
      </c>
      <c r="D41" s="4" t="s">
        <v>279</v>
      </c>
      <c r="E41" s="5">
        <f>223360.38+870</f>
        <v>224230.38</v>
      </c>
    </row>
    <row r="42" spans="1:6">
      <c r="A42" s="3" t="s">
        <v>17</v>
      </c>
      <c r="B42" s="36" t="s">
        <v>60</v>
      </c>
      <c r="C42" s="37" t="s">
        <v>61</v>
      </c>
      <c r="D42" s="15"/>
      <c r="E42" s="16"/>
    </row>
    <row r="43" spans="1:6" outlineLevel="1">
      <c r="A43" s="3" t="s">
        <v>17</v>
      </c>
      <c r="B43" s="25" t="s">
        <v>62</v>
      </c>
      <c r="C43" s="9" t="s">
        <v>63</v>
      </c>
      <c r="D43" s="4" t="s">
        <v>64</v>
      </c>
      <c r="E43" s="5">
        <v>10480</v>
      </c>
    </row>
    <row r="44" spans="1:6" outlineLevel="1">
      <c r="A44" s="3" t="s">
        <v>17</v>
      </c>
      <c r="B44" s="25" t="s">
        <v>65</v>
      </c>
      <c r="C44" s="9" t="s">
        <v>66</v>
      </c>
      <c r="D44" s="4" t="s">
        <v>7</v>
      </c>
      <c r="E44" s="5">
        <v>165</v>
      </c>
    </row>
    <row r="45" spans="1:6" outlineLevel="1">
      <c r="A45" s="3" t="s">
        <v>17</v>
      </c>
      <c r="B45" s="25" t="s">
        <v>67</v>
      </c>
      <c r="C45" s="9" t="s">
        <v>68</v>
      </c>
      <c r="D45" s="4" t="s">
        <v>64</v>
      </c>
      <c r="E45" s="5">
        <f>42943.5-4800</f>
        <v>38143.5</v>
      </c>
    </row>
    <row r="46" spans="1:6" outlineLevel="1">
      <c r="A46" s="3" t="s">
        <v>17</v>
      </c>
      <c r="B46" s="25" t="s">
        <v>69</v>
      </c>
      <c r="C46" s="9" t="s">
        <v>70</v>
      </c>
      <c r="D46" s="4" t="s">
        <v>64</v>
      </c>
      <c r="E46" s="5">
        <v>2749</v>
      </c>
    </row>
    <row r="47" spans="1:6" s="39" customFormat="1" outlineLevel="1">
      <c r="B47" s="40"/>
      <c r="C47" s="41" t="s">
        <v>288</v>
      </c>
      <c r="D47" s="42" t="s">
        <v>279</v>
      </c>
      <c r="E47" s="43">
        <v>10671.63</v>
      </c>
    </row>
    <row r="48" spans="1:6" outlineLevel="1">
      <c r="B48" s="25"/>
      <c r="C48" s="9" t="s">
        <v>286</v>
      </c>
      <c r="D48" s="4" t="s">
        <v>7</v>
      </c>
      <c r="E48" s="5">
        <v>39</v>
      </c>
    </row>
    <row r="49" spans="1:5" ht="15" outlineLevel="1">
      <c r="B49" s="25"/>
      <c r="C49" s="9" t="s">
        <v>291</v>
      </c>
      <c r="D49" s="4" t="s">
        <v>64</v>
      </c>
      <c r="E49" s="5">
        <v>585</v>
      </c>
    </row>
    <row r="50" spans="1:5">
      <c r="A50" s="3" t="s">
        <v>17</v>
      </c>
      <c r="B50" s="36" t="s">
        <v>71</v>
      </c>
      <c r="C50" s="37" t="s">
        <v>72</v>
      </c>
      <c r="D50" s="15"/>
      <c r="E50" s="16"/>
    </row>
    <row r="51" spans="1:5" s="39" customFormat="1" outlineLevel="1">
      <c r="B51" s="40"/>
      <c r="C51" s="41" t="s">
        <v>301</v>
      </c>
      <c r="D51" s="42" t="s">
        <v>64</v>
      </c>
      <c r="E51" s="43">
        <f>33352-E192-E208-E247-E300-E314-E329</f>
        <v>27804</v>
      </c>
    </row>
    <row r="52" spans="1:5" s="39" customFormat="1" outlineLevel="1">
      <c r="B52" s="40"/>
      <c r="C52" s="41" t="s">
        <v>302</v>
      </c>
      <c r="D52" s="42" t="s">
        <v>64</v>
      </c>
      <c r="E52" s="43">
        <f>8159-E193-E209-E248-E315</f>
        <v>7604</v>
      </c>
    </row>
    <row r="53" spans="1:5" s="39" customFormat="1" outlineLevel="1">
      <c r="B53" s="40"/>
      <c r="C53" s="41" t="s">
        <v>303</v>
      </c>
      <c r="D53" s="42" t="s">
        <v>64</v>
      </c>
      <c r="E53" s="43">
        <v>2957</v>
      </c>
    </row>
    <row r="54" spans="1:5" s="39" customFormat="1" outlineLevel="1">
      <c r="B54" s="40"/>
      <c r="C54" s="41" t="s">
        <v>304</v>
      </c>
      <c r="D54" s="42" t="s">
        <v>64</v>
      </c>
      <c r="E54" s="43">
        <f>1272-E194</f>
        <v>1172</v>
      </c>
    </row>
    <row r="55" spans="1:5">
      <c r="A55" s="3" t="s">
        <v>17</v>
      </c>
      <c r="B55" s="36" t="s">
        <v>73</v>
      </c>
      <c r="C55" s="37" t="s">
        <v>336</v>
      </c>
      <c r="D55" s="15"/>
      <c r="E55" s="16"/>
    </row>
    <row r="56" spans="1:5" hidden="1" outlineLevel="1">
      <c r="A56" s="3" t="s">
        <v>17</v>
      </c>
      <c r="B56" s="36" t="s">
        <v>74</v>
      </c>
      <c r="C56" s="37" t="s">
        <v>75</v>
      </c>
      <c r="D56" s="15" t="s">
        <v>7</v>
      </c>
      <c r="E56" s="16">
        <v>2</v>
      </c>
    </row>
    <row r="57" spans="1:5" hidden="1" outlineLevel="1">
      <c r="A57" s="3" t="s">
        <v>17</v>
      </c>
      <c r="B57" s="36" t="s">
        <v>76</v>
      </c>
      <c r="C57" s="37" t="s">
        <v>77</v>
      </c>
      <c r="D57" s="15" t="s">
        <v>7</v>
      </c>
      <c r="E57" s="16">
        <v>2</v>
      </c>
    </row>
    <row r="58" spans="1:5" hidden="1" outlineLevel="1">
      <c r="A58" s="3" t="s">
        <v>17</v>
      </c>
      <c r="B58" s="36" t="s">
        <v>78</v>
      </c>
      <c r="C58" s="37" t="s">
        <v>79</v>
      </c>
      <c r="D58" s="15" t="s">
        <v>7</v>
      </c>
      <c r="E58" s="16">
        <v>3</v>
      </c>
    </row>
    <row r="59" spans="1:5" hidden="1" outlineLevel="1">
      <c r="A59" s="3" t="s">
        <v>17</v>
      </c>
      <c r="B59" s="36" t="s">
        <v>80</v>
      </c>
      <c r="C59" s="37" t="s">
        <v>81</v>
      </c>
      <c r="D59" s="15" t="s">
        <v>7</v>
      </c>
      <c r="E59" s="16">
        <v>3</v>
      </c>
    </row>
    <row r="60" spans="1:5" hidden="1" outlineLevel="1">
      <c r="A60" s="3" t="s">
        <v>17</v>
      </c>
      <c r="B60" s="36" t="s">
        <v>82</v>
      </c>
      <c r="C60" s="37" t="s">
        <v>83</v>
      </c>
      <c r="D60" s="15" t="s">
        <v>7</v>
      </c>
      <c r="E60" s="16">
        <v>3</v>
      </c>
    </row>
    <row r="61" spans="1:5" hidden="1" outlineLevel="1">
      <c r="A61" s="3" t="s">
        <v>17</v>
      </c>
      <c r="B61" s="36" t="s">
        <v>84</v>
      </c>
      <c r="C61" s="37" t="s">
        <v>85</v>
      </c>
      <c r="D61" s="15" t="s">
        <v>7</v>
      </c>
      <c r="E61" s="16">
        <v>3</v>
      </c>
    </row>
    <row r="62" spans="1:5" collapsed="1">
      <c r="A62" s="3" t="s">
        <v>17</v>
      </c>
      <c r="B62" s="36" t="s">
        <v>86</v>
      </c>
      <c r="C62" s="37" t="s">
        <v>87</v>
      </c>
      <c r="D62" s="15"/>
      <c r="E62" s="16"/>
    </row>
    <row r="63" spans="1:5" outlineLevel="1">
      <c r="A63" s="3" t="s">
        <v>17</v>
      </c>
      <c r="B63" s="25" t="s">
        <v>88</v>
      </c>
      <c r="C63" s="9" t="s">
        <v>89</v>
      </c>
      <c r="D63" s="4" t="s">
        <v>278</v>
      </c>
      <c r="E63" s="5">
        <v>0</v>
      </c>
    </row>
    <row r="64" spans="1:5">
      <c r="A64" s="3" t="s">
        <v>17</v>
      </c>
      <c r="B64" s="36" t="s">
        <v>90</v>
      </c>
      <c r="C64" s="37" t="s">
        <v>91</v>
      </c>
      <c r="D64" s="15"/>
      <c r="E64" s="16"/>
    </row>
    <row r="65" spans="1:9" outlineLevel="1">
      <c r="A65" s="3" t="s">
        <v>17</v>
      </c>
      <c r="B65" s="25" t="s">
        <v>92</v>
      </c>
      <c r="C65" s="9" t="s">
        <v>93</v>
      </c>
      <c r="D65" s="4" t="s">
        <v>94</v>
      </c>
      <c r="E65" s="5">
        <v>101.5</v>
      </c>
    </row>
    <row r="66" spans="1:9" outlineLevel="1">
      <c r="A66" s="3" t="s">
        <v>17</v>
      </c>
      <c r="B66" s="25" t="s">
        <v>95</v>
      </c>
      <c r="C66" s="9" t="s">
        <v>96</v>
      </c>
      <c r="D66" s="4" t="s">
        <v>279</v>
      </c>
      <c r="E66" s="5">
        <f>4546.85+155.76</f>
        <v>4702.6100000000006</v>
      </c>
    </row>
    <row r="67" spans="1:9" outlineLevel="1">
      <c r="A67" s="3" t="s">
        <v>17</v>
      </c>
      <c r="B67" s="25" t="s">
        <v>97</v>
      </c>
      <c r="C67" s="9" t="s">
        <v>98</v>
      </c>
      <c r="D67" s="4" t="s">
        <v>7</v>
      </c>
      <c r="E67" s="5">
        <v>970</v>
      </c>
    </row>
    <row r="68" spans="1:9" outlineLevel="1">
      <c r="A68" s="3" t="s">
        <v>17</v>
      </c>
      <c r="B68" s="25" t="s">
        <v>99</v>
      </c>
      <c r="C68" s="9" t="s">
        <v>100</v>
      </c>
      <c r="D68" s="4" t="s">
        <v>7</v>
      </c>
      <c r="E68" s="5">
        <v>257</v>
      </c>
    </row>
    <row r="69" spans="1:9" outlineLevel="1">
      <c r="A69" s="3" t="s">
        <v>17</v>
      </c>
      <c r="B69" s="25" t="s">
        <v>101</v>
      </c>
      <c r="C69" s="9" t="s">
        <v>102</v>
      </c>
      <c r="D69" s="4" t="s">
        <v>7</v>
      </c>
      <c r="E69" s="5">
        <f>2259+147</f>
        <v>2406</v>
      </c>
    </row>
    <row r="70" spans="1:9" ht="28.5" outlineLevel="1">
      <c r="A70" s="3" t="s">
        <v>17</v>
      </c>
      <c r="B70" s="25" t="s">
        <v>103</v>
      </c>
      <c r="C70" s="9" t="s">
        <v>104</v>
      </c>
      <c r="D70" s="4" t="s">
        <v>7</v>
      </c>
      <c r="E70" s="5">
        <v>169</v>
      </c>
    </row>
    <row r="71" spans="1:9">
      <c r="A71" s="3" t="s">
        <v>17</v>
      </c>
      <c r="B71" s="36" t="s">
        <v>105</v>
      </c>
      <c r="C71" s="37" t="s">
        <v>106</v>
      </c>
      <c r="D71" s="15"/>
      <c r="E71" s="16"/>
    </row>
    <row r="72" spans="1:9" outlineLevel="1">
      <c r="A72" s="3" t="s">
        <v>17</v>
      </c>
      <c r="B72" s="25" t="s">
        <v>107</v>
      </c>
      <c r="C72" s="9" t="s">
        <v>108</v>
      </c>
      <c r="D72" s="4" t="s">
        <v>280</v>
      </c>
      <c r="E72" s="5">
        <v>0</v>
      </c>
    </row>
    <row r="73" spans="1:9" outlineLevel="1">
      <c r="A73" s="3" t="s">
        <v>17</v>
      </c>
      <c r="B73" s="25" t="s">
        <v>109</v>
      </c>
      <c r="C73" s="9" t="s">
        <v>110</v>
      </c>
      <c r="D73" s="4" t="s">
        <v>280</v>
      </c>
      <c r="E73" s="5">
        <v>0</v>
      </c>
    </row>
    <row r="74" spans="1:9" s="38" customFormat="1" outlineLevel="1">
      <c r="A74" s="38" t="s">
        <v>17</v>
      </c>
      <c r="B74" s="25" t="s">
        <v>111</v>
      </c>
      <c r="C74" s="9" t="s">
        <v>112</v>
      </c>
      <c r="D74" s="4" t="s">
        <v>279</v>
      </c>
      <c r="E74" s="5">
        <v>5529.95</v>
      </c>
      <c r="F74" s="28"/>
      <c r="G74" s="28"/>
      <c r="H74" s="28"/>
      <c r="I74" s="45"/>
    </row>
    <row r="75" spans="1:9" s="38" customFormat="1" outlineLevel="1">
      <c r="A75" s="38" t="s">
        <v>17</v>
      </c>
      <c r="B75" s="25" t="s">
        <v>113</v>
      </c>
      <c r="C75" s="9" t="s">
        <v>114</v>
      </c>
      <c r="D75" s="4" t="s">
        <v>280</v>
      </c>
      <c r="E75" s="5">
        <f>33960.95+13609.1</f>
        <v>47570.049999999996</v>
      </c>
    </row>
    <row r="76" spans="1:9" outlineLevel="1">
      <c r="B76" s="25"/>
      <c r="C76" s="9" t="s">
        <v>289</v>
      </c>
      <c r="D76" s="4" t="s">
        <v>280</v>
      </c>
      <c r="E76" s="5">
        <v>10960.6</v>
      </c>
    </row>
    <row r="77" spans="1:9" outlineLevel="1">
      <c r="B77" s="25"/>
      <c r="C77" s="9" t="s">
        <v>290</v>
      </c>
      <c r="D77" s="4" t="s">
        <v>279</v>
      </c>
      <c r="E77" s="5">
        <f>E76*2</f>
        <v>21921.200000000001</v>
      </c>
    </row>
    <row r="78" spans="1:9" ht="15" outlineLevel="1">
      <c r="A78" s="3" t="s">
        <v>17</v>
      </c>
      <c r="B78" s="25" t="s">
        <v>115</v>
      </c>
      <c r="C78" s="11" t="s">
        <v>116</v>
      </c>
      <c r="D78" s="4" t="s">
        <v>279</v>
      </c>
    </row>
    <row r="79" spans="1:9" ht="15" outlineLevel="1">
      <c r="B79" s="25"/>
      <c r="C79" s="11" t="s">
        <v>307</v>
      </c>
    </row>
    <row r="80" spans="1:9" s="39" customFormat="1" outlineLevel="1">
      <c r="B80" s="40"/>
      <c r="C80" s="42" t="s">
        <v>308</v>
      </c>
      <c r="D80" s="42" t="s">
        <v>279</v>
      </c>
      <c r="E80" s="43">
        <v>34377.699999999997</v>
      </c>
    </row>
    <row r="81" spans="2:5" s="39" customFormat="1" outlineLevel="1">
      <c r="B81" s="40"/>
      <c r="C81" s="42" t="s">
        <v>309</v>
      </c>
      <c r="D81" s="42" t="s">
        <v>279</v>
      </c>
      <c r="E81" s="43">
        <v>7954.7</v>
      </c>
    </row>
    <row r="82" spans="2:5" s="39" customFormat="1" outlineLevel="1">
      <c r="B82" s="40"/>
      <c r="C82" s="42" t="s">
        <v>310</v>
      </c>
      <c r="D82" s="42" t="s">
        <v>7</v>
      </c>
      <c r="E82" s="43">
        <v>43174</v>
      </c>
    </row>
    <row r="83" spans="2:5" s="39" customFormat="1" outlineLevel="1">
      <c r="B83" s="40"/>
      <c r="C83" s="42" t="s">
        <v>315</v>
      </c>
      <c r="D83" s="42" t="s">
        <v>7</v>
      </c>
      <c r="E83" s="43">
        <v>61239</v>
      </c>
    </row>
    <row r="84" spans="2:5" s="39" customFormat="1" outlineLevel="1">
      <c r="B84" s="40"/>
      <c r="C84" s="42" t="s">
        <v>311</v>
      </c>
      <c r="D84" s="42" t="s">
        <v>280</v>
      </c>
      <c r="E84" s="43">
        <f>23292</f>
        <v>23292</v>
      </c>
    </row>
    <row r="85" spans="2:5" s="39" customFormat="1" outlineLevel="1">
      <c r="B85" s="40"/>
      <c r="C85" s="42" t="s">
        <v>312</v>
      </c>
      <c r="D85" s="42" t="s">
        <v>280</v>
      </c>
      <c r="E85" s="43">
        <v>0</v>
      </c>
    </row>
    <row r="86" spans="2:5" s="39" customFormat="1" outlineLevel="1">
      <c r="B86" s="40"/>
      <c r="C86" s="42" t="s">
        <v>313</v>
      </c>
      <c r="D86" s="42" t="s">
        <v>280</v>
      </c>
      <c r="E86" s="43">
        <v>0</v>
      </c>
    </row>
    <row r="87" spans="2:5" s="39" customFormat="1" outlineLevel="1">
      <c r="B87" s="40"/>
      <c r="C87" s="42" t="s">
        <v>314</v>
      </c>
      <c r="D87" s="42" t="s">
        <v>279</v>
      </c>
      <c r="E87" s="43">
        <v>4454</v>
      </c>
    </row>
    <row r="88" spans="2:5" s="39" customFormat="1" ht="15" outlineLevel="1">
      <c r="B88" s="40"/>
      <c r="C88" s="44" t="s">
        <v>316</v>
      </c>
      <c r="D88" s="42"/>
      <c r="E88" s="43"/>
    </row>
    <row r="89" spans="2:5" s="39" customFormat="1" outlineLevel="1">
      <c r="B89" s="40"/>
      <c r="C89" s="42" t="s">
        <v>308</v>
      </c>
      <c r="D89" s="42" t="s">
        <v>279</v>
      </c>
      <c r="E89" s="43">
        <v>67778.7</v>
      </c>
    </row>
    <row r="90" spans="2:5" s="39" customFormat="1" outlineLevel="1">
      <c r="B90" s="40"/>
      <c r="C90" s="42" t="s">
        <v>309</v>
      </c>
      <c r="D90" s="42" t="s">
        <v>279</v>
      </c>
      <c r="E90" s="43">
        <v>3123</v>
      </c>
    </row>
    <row r="91" spans="2:5" s="39" customFormat="1" outlineLevel="1">
      <c r="B91" s="40"/>
      <c r="C91" s="42" t="s">
        <v>310</v>
      </c>
      <c r="D91" s="42" t="s">
        <v>7</v>
      </c>
      <c r="E91" s="43">
        <v>52832</v>
      </c>
    </row>
    <row r="92" spans="2:5" s="39" customFormat="1" outlineLevel="1">
      <c r="B92" s="40"/>
      <c r="C92" s="42" t="s">
        <v>315</v>
      </c>
      <c r="D92" s="42" t="s">
        <v>7</v>
      </c>
      <c r="E92" s="43">
        <v>74763</v>
      </c>
    </row>
    <row r="93" spans="2:5" s="39" customFormat="1" outlineLevel="1">
      <c r="B93" s="40"/>
      <c r="C93" s="42" t="s">
        <v>311</v>
      </c>
      <c r="D93" s="42" t="s">
        <v>280</v>
      </c>
      <c r="E93" s="43">
        <f>27548</f>
        <v>27548</v>
      </c>
    </row>
    <row r="94" spans="2:5" s="39" customFormat="1" outlineLevel="1">
      <c r="B94" s="40"/>
      <c r="C94" s="42" t="s">
        <v>312</v>
      </c>
      <c r="D94" s="42" t="s">
        <v>280</v>
      </c>
      <c r="E94" s="43">
        <v>64.8</v>
      </c>
    </row>
    <row r="95" spans="2:5" s="39" customFormat="1" outlineLevel="1">
      <c r="B95" s="40"/>
      <c r="C95" s="42" t="s">
        <v>313</v>
      </c>
      <c r="D95" s="42" t="s">
        <v>280</v>
      </c>
      <c r="E95" s="43">
        <v>7.2</v>
      </c>
    </row>
    <row r="96" spans="2:5" s="39" customFormat="1" outlineLevel="1">
      <c r="B96" s="40"/>
      <c r="C96" s="42" t="s">
        <v>314</v>
      </c>
      <c r="D96" s="42" t="s">
        <v>279</v>
      </c>
      <c r="E96" s="43">
        <v>5226</v>
      </c>
    </row>
    <row r="97" spans="2:5" s="39" customFormat="1" ht="15" outlineLevel="1">
      <c r="B97" s="40"/>
      <c r="C97" s="44" t="s">
        <v>317</v>
      </c>
      <c r="D97" s="42"/>
      <c r="E97" s="43"/>
    </row>
    <row r="98" spans="2:5" s="39" customFormat="1" outlineLevel="1">
      <c r="B98" s="40"/>
      <c r="C98" s="41" t="s">
        <v>308</v>
      </c>
      <c r="D98" s="42" t="s">
        <v>279</v>
      </c>
      <c r="E98" s="43">
        <v>5656.2</v>
      </c>
    </row>
    <row r="99" spans="2:5" s="39" customFormat="1" outlineLevel="1">
      <c r="B99" s="40"/>
      <c r="C99" s="41" t="s">
        <v>331</v>
      </c>
      <c r="D99" s="42" t="s">
        <v>7</v>
      </c>
      <c r="E99" s="43">
        <v>293</v>
      </c>
    </row>
    <row r="100" spans="2:5" s="39" customFormat="1" outlineLevel="1">
      <c r="B100" s="40"/>
      <c r="C100" s="41" t="s">
        <v>318</v>
      </c>
      <c r="D100" s="42" t="s">
        <v>279</v>
      </c>
      <c r="E100" s="43">
        <v>218</v>
      </c>
    </row>
    <row r="101" spans="2:5" s="39" customFormat="1" outlineLevel="1">
      <c r="B101" s="40"/>
      <c r="C101" s="41" t="s">
        <v>319</v>
      </c>
      <c r="D101" s="42" t="s">
        <v>279</v>
      </c>
      <c r="E101" s="43">
        <v>1185</v>
      </c>
    </row>
    <row r="102" spans="2:5" s="39" customFormat="1" outlineLevel="1">
      <c r="B102" s="40"/>
      <c r="C102" s="41" t="s">
        <v>332</v>
      </c>
      <c r="D102" s="42" t="s">
        <v>280</v>
      </c>
      <c r="E102" s="43">
        <v>61.4</v>
      </c>
    </row>
    <row r="103" spans="2:5" s="39" customFormat="1" outlineLevel="1">
      <c r="B103" s="40"/>
      <c r="C103" s="42" t="s">
        <v>311</v>
      </c>
      <c r="D103" s="42" t="s">
        <v>280</v>
      </c>
      <c r="E103" s="43">
        <v>1280.5</v>
      </c>
    </row>
    <row r="104" spans="2:5" s="39" customFormat="1" ht="15" outlineLevel="1">
      <c r="B104" s="40"/>
      <c r="C104" s="44" t="s">
        <v>321</v>
      </c>
      <c r="D104" s="42"/>
      <c r="E104" s="43"/>
    </row>
    <row r="105" spans="2:5" s="39" customFormat="1" outlineLevel="1">
      <c r="B105" s="40"/>
      <c r="C105" s="41" t="s">
        <v>308</v>
      </c>
      <c r="D105" s="42" t="s">
        <v>279</v>
      </c>
      <c r="E105" s="43">
        <v>10488.6</v>
      </c>
    </row>
    <row r="106" spans="2:5" s="39" customFormat="1" outlineLevel="1">
      <c r="B106" s="40"/>
      <c r="C106" s="41" t="s">
        <v>331</v>
      </c>
      <c r="D106" s="42" t="s">
        <v>7</v>
      </c>
      <c r="E106" s="43">
        <v>751</v>
      </c>
    </row>
    <row r="107" spans="2:5" s="39" customFormat="1" outlineLevel="1">
      <c r="B107" s="40"/>
      <c r="C107" s="41" t="s">
        <v>318</v>
      </c>
      <c r="D107" s="42" t="s">
        <v>279</v>
      </c>
      <c r="E107" s="43">
        <v>856</v>
      </c>
    </row>
    <row r="108" spans="2:5" s="39" customFormat="1" outlineLevel="1">
      <c r="B108" s="40"/>
      <c r="C108" s="41" t="s">
        <v>319</v>
      </c>
      <c r="D108" s="42" t="s">
        <v>279</v>
      </c>
      <c r="E108" s="43">
        <v>4080</v>
      </c>
    </row>
    <row r="109" spans="2:5" s="39" customFormat="1" outlineLevel="1">
      <c r="B109" s="40"/>
      <c r="C109" s="41" t="s">
        <v>332</v>
      </c>
      <c r="D109" s="42" t="s">
        <v>280</v>
      </c>
      <c r="E109" s="43">
        <v>165.3</v>
      </c>
    </row>
    <row r="110" spans="2:5" s="39" customFormat="1" outlineLevel="1">
      <c r="B110" s="40"/>
      <c r="C110" s="42" t="s">
        <v>311</v>
      </c>
      <c r="D110" s="42" t="s">
        <v>280</v>
      </c>
      <c r="E110" s="43">
        <f>3317.6</f>
        <v>3317.6</v>
      </c>
    </row>
    <row r="111" spans="2:5" s="39" customFormat="1" ht="15" outlineLevel="1">
      <c r="B111" s="40"/>
      <c r="C111" s="44" t="s">
        <v>320</v>
      </c>
      <c r="D111" s="42"/>
      <c r="E111" s="43"/>
    </row>
    <row r="112" spans="2:5" s="39" customFormat="1" outlineLevel="1">
      <c r="B112" s="40"/>
      <c r="C112" s="41" t="s">
        <v>308</v>
      </c>
      <c r="D112" s="42" t="s">
        <v>279</v>
      </c>
      <c r="E112" s="43">
        <v>36427.9</v>
      </c>
    </row>
    <row r="113" spans="1:5" s="39" customFormat="1" outlineLevel="1">
      <c r="B113" s="40"/>
      <c r="C113" s="41" t="s">
        <v>331</v>
      </c>
      <c r="D113" s="42" t="s">
        <v>7</v>
      </c>
      <c r="E113" s="43">
        <v>2778</v>
      </c>
    </row>
    <row r="114" spans="1:5" s="39" customFormat="1" outlineLevel="1">
      <c r="B114" s="40"/>
      <c r="C114" s="41" t="s">
        <v>318</v>
      </c>
      <c r="D114" s="42" t="s">
        <v>279</v>
      </c>
      <c r="E114" s="43">
        <v>2131</v>
      </c>
    </row>
    <row r="115" spans="1:5" s="39" customFormat="1" outlineLevel="1">
      <c r="B115" s="40"/>
      <c r="C115" s="41" t="s">
        <v>319</v>
      </c>
      <c r="D115" s="42" t="s">
        <v>279</v>
      </c>
      <c r="E115" s="43">
        <v>6776</v>
      </c>
    </row>
    <row r="116" spans="1:5" s="39" customFormat="1" outlineLevel="1">
      <c r="B116" s="40"/>
      <c r="C116" s="41" t="s">
        <v>332</v>
      </c>
      <c r="D116" s="42" t="s">
        <v>280</v>
      </c>
      <c r="E116" s="43">
        <v>405.6</v>
      </c>
    </row>
    <row r="117" spans="1:5" s="39" customFormat="1" outlineLevel="1">
      <c r="B117" s="40"/>
      <c r="C117" s="42" t="s">
        <v>311</v>
      </c>
      <c r="D117" s="42" t="s">
        <v>280</v>
      </c>
      <c r="E117" s="43">
        <f>10256.3</f>
        <v>10256.299999999999</v>
      </c>
    </row>
    <row r="118" spans="1:5">
      <c r="A118" s="3" t="s">
        <v>17</v>
      </c>
      <c r="B118" s="36" t="s">
        <v>117</v>
      </c>
      <c r="C118" s="37" t="s">
        <v>118</v>
      </c>
      <c r="D118" s="15"/>
      <c r="E118" s="16"/>
    </row>
    <row r="119" spans="1:5">
      <c r="A119" s="3" t="s">
        <v>17</v>
      </c>
      <c r="B119" s="24" t="s">
        <v>119</v>
      </c>
      <c r="C119" s="8" t="s">
        <v>120</v>
      </c>
      <c r="D119" s="29"/>
      <c r="E119" s="30"/>
    </row>
    <row r="120" spans="1:5" outlineLevel="1">
      <c r="A120" s="3" t="s">
        <v>17</v>
      </c>
      <c r="B120" s="25" t="s">
        <v>121</v>
      </c>
      <c r="C120" s="9" t="s">
        <v>120</v>
      </c>
      <c r="D120" s="4" t="s">
        <v>64</v>
      </c>
      <c r="E120" s="5">
        <v>917.95</v>
      </c>
    </row>
    <row r="121" spans="1:5">
      <c r="A121" s="3" t="s">
        <v>17</v>
      </c>
      <c r="B121" s="24" t="s">
        <v>122</v>
      </c>
      <c r="C121" s="8" t="s">
        <v>123</v>
      </c>
      <c r="D121" s="29"/>
      <c r="E121" s="30"/>
    </row>
    <row r="122" spans="1:5" outlineLevel="1">
      <c r="A122" s="3" t="s">
        <v>17</v>
      </c>
      <c r="B122" s="25" t="s">
        <v>124</v>
      </c>
      <c r="C122" s="9" t="s">
        <v>123</v>
      </c>
      <c r="D122" s="4" t="s">
        <v>280</v>
      </c>
      <c r="E122" s="5">
        <v>41.17</v>
      </c>
    </row>
    <row r="123" spans="1:5">
      <c r="A123" s="3" t="s">
        <v>17</v>
      </c>
      <c r="B123" s="24" t="s">
        <v>125</v>
      </c>
      <c r="C123" s="8" t="s">
        <v>126</v>
      </c>
      <c r="D123" s="29"/>
      <c r="E123" s="30"/>
    </row>
    <row r="124" spans="1:5" outlineLevel="1">
      <c r="A124" s="3" t="s">
        <v>17</v>
      </c>
      <c r="B124" s="25" t="s">
        <v>127</v>
      </c>
      <c r="C124" s="9" t="s">
        <v>126</v>
      </c>
      <c r="D124" s="4" t="s">
        <v>64</v>
      </c>
      <c r="E124" s="5">
        <v>131.68</v>
      </c>
    </row>
    <row r="125" spans="1:5">
      <c r="A125" s="3" t="s">
        <v>17</v>
      </c>
      <c r="B125" s="24" t="s">
        <v>128</v>
      </c>
      <c r="C125" s="8" t="s">
        <v>129</v>
      </c>
      <c r="D125" s="29"/>
      <c r="E125" s="30"/>
    </row>
    <row r="126" spans="1:5" outlineLevel="1">
      <c r="A126" s="3" t="s">
        <v>17</v>
      </c>
      <c r="B126" s="25" t="s">
        <v>130</v>
      </c>
      <c r="C126" s="9" t="s">
        <v>129</v>
      </c>
      <c r="D126" s="4" t="s">
        <v>280</v>
      </c>
      <c r="E126" s="5">
        <v>0</v>
      </c>
    </row>
    <row r="127" spans="1:5">
      <c r="A127" s="3" t="s">
        <v>17</v>
      </c>
      <c r="B127" s="24" t="s">
        <v>131</v>
      </c>
      <c r="C127" s="8" t="s">
        <v>132</v>
      </c>
      <c r="D127" s="29"/>
      <c r="E127" s="30"/>
    </row>
    <row r="128" spans="1:5" outlineLevel="1">
      <c r="A128" s="3" t="s">
        <v>17</v>
      </c>
      <c r="B128" s="25" t="s">
        <v>133</v>
      </c>
      <c r="C128" s="9" t="s">
        <v>134</v>
      </c>
      <c r="D128" s="4" t="s">
        <v>64</v>
      </c>
      <c r="E128" s="5">
        <f>737.41+181.01</f>
        <v>918.42</v>
      </c>
    </row>
    <row r="129" spans="1:5" outlineLevel="1">
      <c r="A129" s="3" t="s">
        <v>17</v>
      </c>
      <c r="B129" s="25" t="s">
        <v>135</v>
      </c>
      <c r="C129" s="9" t="s">
        <v>136</v>
      </c>
      <c r="D129" s="4" t="s">
        <v>64</v>
      </c>
      <c r="E129" s="5">
        <f>652.9+165</f>
        <v>817.9</v>
      </c>
    </row>
    <row r="130" spans="1:5" ht="15">
      <c r="A130" s="3" t="s">
        <v>137</v>
      </c>
      <c r="B130" s="23">
        <v>4</v>
      </c>
      <c r="C130" s="7" t="s">
        <v>138</v>
      </c>
      <c r="D130" s="13"/>
      <c r="E130" s="14"/>
    </row>
    <row r="131" spans="1:5">
      <c r="A131" s="3" t="s">
        <v>137</v>
      </c>
      <c r="B131" s="36" t="s">
        <v>139</v>
      </c>
      <c r="C131" s="37" t="s">
        <v>140</v>
      </c>
      <c r="D131" s="15"/>
      <c r="E131" s="16"/>
    </row>
    <row r="132" spans="1:5" s="38" customFormat="1" outlineLevel="1">
      <c r="A132" s="38" t="s">
        <v>137</v>
      </c>
      <c r="B132" s="25" t="s">
        <v>141</v>
      </c>
      <c r="C132" s="9" t="s">
        <v>142</v>
      </c>
      <c r="D132" s="4" t="s">
        <v>64</v>
      </c>
      <c r="E132" s="5">
        <v>0</v>
      </c>
    </row>
    <row r="133" spans="1:5">
      <c r="A133" s="3" t="s">
        <v>137</v>
      </c>
      <c r="B133" s="36" t="s">
        <v>143</v>
      </c>
      <c r="C133" s="37" t="s">
        <v>144</v>
      </c>
      <c r="D133" s="15"/>
      <c r="E133" s="16"/>
    </row>
    <row r="134" spans="1:5" outlineLevel="1">
      <c r="A134" s="3" t="s">
        <v>137</v>
      </c>
      <c r="B134" s="25" t="s">
        <v>145</v>
      </c>
      <c r="C134" s="9" t="s">
        <v>144</v>
      </c>
      <c r="D134" s="4" t="s">
        <v>281</v>
      </c>
      <c r="E134" s="5">
        <v>1</v>
      </c>
    </row>
    <row r="135" spans="1:5" ht="15">
      <c r="A135" s="3" t="s">
        <v>146</v>
      </c>
      <c r="B135" s="23">
        <v>5</v>
      </c>
      <c r="C135" s="7" t="s">
        <v>147</v>
      </c>
      <c r="D135" s="13"/>
      <c r="E135" s="14"/>
    </row>
    <row r="136" spans="1:5">
      <c r="A136" s="3" t="s">
        <v>146</v>
      </c>
      <c r="B136" s="36" t="s">
        <v>148</v>
      </c>
      <c r="C136" s="37" t="s">
        <v>149</v>
      </c>
      <c r="D136" s="15"/>
      <c r="E136" s="16"/>
    </row>
    <row r="137" spans="1:5">
      <c r="A137" s="3" t="s">
        <v>146</v>
      </c>
      <c r="B137" s="25" t="s">
        <v>150</v>
      </c>
      <c r="C137" s="9" t="s">
        <v>151</v>
      </c>
      <c r="D137" s="4" t="s">
        <v>281</v>
      </c>
      <c r="E137" s="5">
        <v>0</v>
      </c>
    </row>
    <row r="138" spans="1:5">
      <c r="A138" s="3" t="s">
        <v>146</v>
      </c>
      <c r="B138" s="25" t="s">
        <v>152</v>
      </c>
      <c r="C138" s="9" t="s">
        <v>153</v>
      </c>
      <c r="D138" s="4" t="s">
        <v>281</v>
      </c>
      <c r="E138" s="5">
        <v>0</v>
      </c>
    </row>
    <row r="139" spans="1:5">
      <c r="A139" s="3" t="s">
        <v>146</v>
      </c>
      <c r="B139" s="25" t="s">
        <v>154</v>
      </c>
      <c r="C139" s="9" t="s">
        <v>155</v>
      </c>
      <c r="D139" s="4" t="s">
        <v>281</v>
      </c>
      <c r="E139" s="5">
        <v>0</v>
      </c>
    </row>
    <row r="140" spans="1:5">
      <c r="A140" s="3" t="s">
        <v>146</v>
      </c>
      <c r="B140" s="25" t="s">
        <v>156</v>
      </c>
      <c r="C140" s="9" t="s">
        <v>157</v>
      </c>
      <c r="D140" s="4" t="s">
        <v>281</v>
      </c>
      <c r="E140" s="5">
        <v>0</v>
      </c>
    </row>
    <row r="141" spans="1:5" ht="28.5">
      <c r="A141" s="3" t="s">
        <v>146</v>
      </c>
      <c r="B141" s="36" t="s">
        <v>158</v>
      </c>
      <c r="C141" s="37" t="s">
        <v>159</v>
      </c>
      <c r="D141" s="15"/>
      <c r="E141" s="16"/>
    </row>
    <row r="142" spans="1:5">
      <c r="A142" s="3" t="s">
        <v>146</v>
      </c>
      <c r="B142" s="25" t="s">
        <v>160</v>
      </c>
      <c r="C142" s="9" t="s">
        <v>161</v>
      </c>
      <c r="D142" s="4" t="s">
        <v>281</v>
      </c>
      <c r="E142" s="5">
        <v>0</v>
      </c>
    </row>
    <row r="143" spans="1:5">
      <c r="A143" s="3" t="s">
        <v>146</v>
      </c>
      <c r="B143" s="25" t="s">
        <v>162</v>
      </c>
      <c r="C143" s="9" t="s">
        <v>163</v>
      </c>
      <c r="D143" s="4" t="s">
        <v>281</v>
      </c>
      <c r="E143" s="5">
        <v>0</v>
      </c>
    </row>
    <row r="144" spans="1:5" ht="28.5">
      <c r="A144" s="3" t="s">
        <v>146</v>
      </c>
      <c r="B144" s="36" t="s">
        <v>164</v>
      </c>
      <c r="C144" s="37" t="s">
        <v>165</v>
      </c>
      <c r="D144" s="15" t="s">
        <v>281</v>
      </c>
      <c r="E144" s="16">
        <v>1</v>
      </c>
    </row>
    <row r="145" spans="1:5">
      <c r="A145" s="3" t="s">
        <v>146</v>
      </c>
      <c r="B145" s="25" t="s">
        <v>166</v>
      </c>
      <c r="C145" s="9" t="s">
        <v>167</v>
      </c>
      <c r="D145" s="4" t="s">
        <v>281</v>
      </c>
      <c r="E145" s="5">
        <v>1</v>
      </c>
    </row>
    <row r="146" spans="1:5">
      <c r="A146" s="3" t="s">
        <v>146</v>
      </c>
      <c r="B146" s="25" t="s">
        <v>168</v>
      </c>
      <c r="C146" s="9" t="s">
        <v>169</v>
      </c>
      <c r="D146" s="4" t="s">
        <v>281</v>
      </c>
      <c r="E146" s="5">
        <v>0</v>
      </c>
    </row>
    <row r="147" spans="1:5" ht="28.5">
      <c r="A147" s="3" t="s">
        <v>146</v>
      </c>
      <c r="B147" s="36" t="s">
        <v>170</v>
      </c>
      <c r="C147" s="37" t="s">
        <v>171</v>
      </c>
      <c r="D147" s="15"/>
      <c r="E147" s="16"/>
    </row>
    <row r="148" spans="1:5">
      <c r="A148" s="3" t="s">
        <v>146</v>
      </c>
      <c r="B148" s="25" t="s">
        <v>172</v>
      </c>
      <c r="C148" s="9" t="s">
        <v>173</v>
      </c>
      <c r="D148" s="4" t="s">
        <v>281</v>
      </c>
      <c r="E148" s="5">
        <v>0</v>
      </c>
    </row>
    <row r="149" spans="1:5">
      <c r="A149" s="3" t="s">
        <v>146</v>
      </c>
      <c r="B149" s="25" t="s">
        <v>174</v>
      </c>
      <c r="C149" s="9" t="s">
        <v>175</v>
      </c>
      <c r="D149" s="4" t="s">
        <v>281</v>
      </c>
      <c r="E149" s="5">
        <v>0</v>
      </c>
    </row>
    <row r="150" spans="1:5">
      <c r="A150" s="3" t="s">
        <v>146</v>
      </c>
      <c r="B150" s="36" t="s">
        <v>176</v>
      </c>
      <c r="C150" s="37" t="s">
        <v>177</v>
      </c>
      <c r="D150" s="15"/>
      <c r="E150" s="16"/>
    </row>
    <row r="151" spans="1:5" s="38" customFormat="1">
      <c r="A151" s="38" t="s">
        <v>146</v>
      </c>
      <c r="B151" s="25" t="s">
        <v>178</v>
      </c>
      <c r="C151" s="9" t="s">
        <v>179</v>
      </c>
      <c r="D151" s="4" t="s">
        <v>281</v>
      </c>
      <c r="E151" s="5">
        <v>0</v>
      </c>
    </row>
    <row r="152" spans="1:5">
      <c r="A152" s="3" t="s">
        <v>146</v>
      </c>
      <c r="B152" s="25" t="s">
        <v>180</v>
      </c>
      <c r="C152" s="9" t="s">
        <v>181</v>
      </c>
      <c r="D152" s="4" t="s">
        <v>281</v>
      </c>
      <c r="E152" s="5">
        <v>0</v>
      </c>
    </row>
    <row r="153" spans="1:5">
      <c r="A153" s="3" t="s">
        <v>146</v>
      </c>
      <c r="B153" s="25" t="s">
        <v>182</v>
      </c>
      <c r="C153" s="9" t="s">
        <v>183</v>
      </c>
      <c r="D153" s="4" t="s">
        <v>281</v>
      </c>
      <c r="E153" s="5">
        <v>0</v>
      </c>
    </row>
    <row r="154" spans="1:5">
      <c r="A154" s="3" t="s">
        <v>146</v>
      </c>
      <c r="B154" s="36" t="s">
        <v>184</v>
      </c>
      <c r="C154" s="37" t="s">
        <v>185</v>
      </c>
      <c r="D154" s="15" t="s">
        <v>281</v>
      </c>
      <c r="E154" s="16">
        <v>1</v>
      </c>
    </row>
    <row r="155" spans="1:5">
      <c r="A155" s="3" t="s">
        <v>146</v>
      </c>
      <c r="B155" s="25" t="s">
        <v>186</v>
      </c>
      <c r="C155" s="9" t="s">
        <v>187</v>
      </c>
      <c r="D155" s="4" t="s">
        <v>281</v>
      </c>
      <c r="E155" s="5">
        <v>1</v>
      </c>
    </row>
    <row r="156" spans="1:5">
      <c r="A156" s="3" t="s">
        <v>146</v>
      </c>
      <c r="B156" s="25" t="s">
        <v>188</v>
      </c>
      <c r="C156" s="9" t="s">
        <v>189</v>
      </c>
      <c r="D156" s="4" t="s">
        <v>281</v>
      </c>
      <c r="E156" s="5">
        <v>0</v>
      </c>
    </row>
    <row r="157" spans="1:5" ht="15">
      <c r="A157" s="3" t="s">
        <v>190</v>
      </c>
      <c r="B157" s="23">
        <v>6</v>
      </c>
      <c r="C157" s="7" t="s">
        <v>191</v>
      </c>
      <c r="D157" s="13"/>
      <c r="E157" s="14"/>
    </row>
    <row r="158" spans="1:5">
      <c r="A158" s="3" t="s">
        <v>190</v>
      </c>
      <c r="B158" s="36" t="s">
        <v>192</v>
      </c>
      <c r="C158" s="37" t="s">
        <v>193</v>
      </c>
      <c r="D158" s="15"/>
      <c r="E158" s="16"/>
    </row>
    <row r="159" spans="1:5" outlineLevel="1">
      <c r="A159" s="3" t="s">
        <v>190</v>
      </c>
      <c r="B159" s="25" t="s">
        <v>194</v>
      </c>
      <c r="C159" s="9" t="s">
        <v>195</v>
      </c>
      <c r="D159" s="4" t="s">
        <v>7</v>
      </c>
      <c r="E159" s="5">
        <v>108</v>
      </c>
    </row>
    <row r="160" spans="1:5" outlineLevel="1">
      <c r="A160" s="3" t="s">
        <v>190</v>
      </c>
      <c r="B160" s="25" t="s">
        <v>196</v>
      </c>
      <c r="C160" s="9" t="s">
        <v>197</v>
      </c>
      <c r="D160" s="4" t="s">
        <v>7</v>
      </c>
      <c r="E160" s="5">
        <v>21</v>
      </c>
    </row>
    <row r="161" spans="1:5" outlineLevel="1">
      <c r="A161" s="3" t="s">
        <v>190</v>
      </c>
      <c r="B161" s="25" t="s">
        <v>198</v>
      </c>
      <c r="C161" s="9" t="s">
        <v>199</v>
      </c>
      <c r="D161" s="4" t="s">
        <v>64</v>
      </c>
      <c r="E161" s="5">
        <v>1958.7</v>
      </c>
    </row>
    <row r="162" spans="1:5" outlineLevel="1">
      <c r="A162" s="3" t="s">
        <v>190</v>
      </c>
      <c r="B162" s="25" t="s">
        <v>200</v>
      </c>
      <c r="C162" s="9" t="s">
        <v>201</v>
      </c>
      <c r="D162" s="4" t="s">
        <v>279</v>
      </c>
      <c r="E162" s="5">
        <v>13066</v>
      </c>
    </row>
    <row r="163" spans="1:5" ht="15">
      <c r="A163" s="3" t="s">
        <v>202</v>
      </c>
      <c r="B163" s="23">
        <v>7</v>
      </c>
      <c r="C163" s="7" t="s">
        <v>203</v>
      </c>
      <c r="D163" s="13"/>
      <c r="E163" s="14"/>
    </row>
    <row r="164" spans="1:5">
      <c r="A164" s="3" t="s">
        <v>202</v>
      </c>
      <c r="B164" s="36" t="s">
        <v>204</v>
      </c>
      <c r="C164" s="37" t="s">
        <v>337</v>
      </c>
      <c r="D164" s="15"/>
      <c r="E164" s="16"/>
    </row>
    <row r="165" spans="1:5">
      <c r="A165" s="3" t="s">
        <v>202</v>
      </c>
      <c r="B165" s="36" t="s">
        <v>205</v>
      </c>
      <c r="C165" s="37" t="s">
        <v>338</v>
      </c>
      <c r="D165" s="15"/>
      <c r="E165" s="16"/>
    </row>
    <row r="166" spans="1:5">
      <c r="A166" s="3" t="s">
        <v>202</v>
      </c>
      <c r="B166" s="36" t="s">
        <v>206</v>
      </c>
      <c r="C166" s="37" t="s">
        <v>339</v>
      </c>
      <c r="D166" s="15"/>
      <c r="E166" s="16"/>
    </row>
    <row r="167" spans="1:5">
      <c r="A167" s="3" t="s">
        <v>202</v>
      </c>
      <c r="B167" s="36" t="s">
        <v>207</v>
      </c>
      <c r="C167" s="37" t="s">
        <v>340</v>
      </c>
      <c r="D167" s="15"/>
      <c r="E167" s="16"/>
    </row>
    <row r="168" spans="1:5">
      <c r="A168" s="3" t="s">
        <v>202</v>
      </c>
      <c r="B168" s="36" t="s">
        <v>208</v>
      </c>
      <c r="C168" s="37" t="s">
        <v>342</v>
      </c>
      <c r="D168" s="15"/>
      <c r="E168" s="16"/>
    </row>
    <row r="169" spans="1:5">
      <c r="A169" s="3" t="s">
        <v>202</v>
      </c>
      <c r="B169" s="36" t="s">
        <v>209</v>
      </c>
      <c r="C169" s="37" t="s">
        <v>341</v>
      </c>
      <c r="D169" s="15"/>
      <c r="E169" s="16"/>
    </row>
    <row r="170" spans="1:5">
      <c r="A170" s="3" t="s">
        <v>202</v>
      </c>
      <c r="B170" s="36" t="s">
        <v>210</v>
      </c>
      <c r="C170" s="37" t="s">
        <v>343</v>
      </c>
      <c r="D170" s="15"/>
      <c r="E170" s="16"/>
    </row>
    <row r="171" spans="1:5">
      <c r="A171" s="3" t="s">
        <v>202</v>
      </c>
      <c r="B171" s="36" t="s">
        <v>211</v>
      </c>
      <c r="C171" s="37" t="s">
        <v>344</v>
      </c>
      <c r="D171" s="15"/>
      <c r="E171" s="16"/>
    </row>
    <row r="172" spans="1:5">
      <c r="A172" s="3" t="s">
        <v>202</v>
      </c>
      <c r="B172" s="36" t="s">
        <v>212</v>
      </c>
      <c r="C172" s="37" t="s">
        <v>345</v>
      </c>
      <c r="D172" s="15"/>
      <c r="E172" s="16"/>
    </row>
    <row r="173" spans="1:5">
      <c r="A173" s="3" t="s">
        <v>202</v>
      </c>
      <c r="B173" s="36" t="s">
        <v>213</v>
      </c>
      <c r="C173" s="37" t="s">
        <v>346</v>
      </c>
      <c r="D173" s="15"/>
      <c r="E173" s="16"/>
    </row>
    <row r="174" spans="1:5">
      <c r="A174" s="3" t="s">
        <v>202</v>
      </c>
      <c r="B174" s="36" t="s">
        <v>214</v>
      </c>
      <c r="C174" s="37" t="s">
        <v>347</v>
      </c>
      <c r="D174" s="15"/>
      <c r="E174" s="16"/>
    </row>
    <row r="175" spans="1:5" ht="15.75" customHeight="1">
      <c r="A175" s="3" t="s">
        <v>202</v>
      </c>
      <c r="B175" s="36" t="s">
        <v>215</v>
      </c>
      <c r="C175" s="37" t="s">
        <v>348</v>
      </c>
      <c r="D175" s="15"/>
      <c r="E175" s="16"/>
    </row>
    <row r="176" spans="1:5" ht="15">
      <c r="A176" s="3" t="s">
        <v>216</v>
      </c>
      <c r="B176" s="23">
        <v>8</v>
      </c>
      <c r="C176" s="7" t="s">
        <v>217</v>
      </c>
      <c r="D176" s="13"/>
      <c r="E176" s="14"/>
    </row>
    <row r="177" spans="1:5">
      <c r="A177" s="3" t="s">
        <v>216</v>
      </c>
      <c r="B177" s="36" t="s">
        <v>218</v>
      </c>
      <c r="C177" s="37" t="s">
        <v>349</v>
      </c>
      <c r="D177" s="15"/>
      <c r="E177" s="16"/>
    </row>
    <row r="178" spans="1:5" outlineLevel="1">
      <c r="B178" s="25" t="s">
        <v>27</v>
      </c>
      <c r="C178" s="9" t="s">
        <v>28</v>
      </c>
      <c r="D178" s="4" t="s">
        <v>280</v>
      </c>
      <c r="E178" s="43">
        <v>9856.2999999999993</v>
      </c>
    </row>
    <row r="179" spans="1:5" s="39" customFormat="1" outlineLevel="1">
      <c r="B179" s="40" t="s">
        <v>22</v>
      </c>
      <c r="C179" s="41" t="s">
        <v>23</v>
      </c>
      <c r="D179" s="42" t="s">
        <v>279</v>
      </c>
      <c r="E179" s="43">
        <v>1053.73</v>
      </c>
    </row>
    <row r="180" spans="1:5" s="39" customFormat="1" outlineLevel="1">
      <c r="B180" s="40" t="s">
        <v>24</v>
      </c>
      <c r="C180" s="41" t="s">
        <v>330</v>
      </c>
      <c r="D180" s="42" t="s">
        <v>280</v>
      </c>
      <c r="E180" s="43">
        <v>316.12</v>
      </c>
    </row>
    <row r="181" spans="1:5" s="39" customFormat="1" outlineLevel="1">
      <c r="B181" s="40" t="s">
        <v>31</v>
      </c>
      <c r="C181" s="41" t="s">
        <v>32</v>
      </c>
      <c r="D181" s="42" t="s">
        <v>280</v>
      </c>
      <c r="E181" s="43">
        <v>9856.2999999999993</v>
      </c>
    </row>
    <row r="182" spans="1:5" s="39" customFormat="1" outlineLevel="1">
      <c r="B182" s="40" t="s">
        <v>33</v>
      </c>
      <c r="C182" s="41" t="s">
        <v>261</v>
      </c>
      <c r="D182" s="42" t="s">
        <v>279</v>
      </c>
      <c r="E182" s="43">
        <v>6730.2</v>
      </c>
    </row>
    <row r="183" spans="1:5" outlineLevel="1">
      <c r="A183" s="3" t="s">
        <v>216</v>
      </c>
      <c r="B183" s="25" t="s">
        <v>39</v>
      </c>
      <c r="C183" s="9" t="s">
        <v>219</v>
      </c>
      <c r="D183" s="4" t="s">
        <v>279</v>
      </c>
      <c r="E183" s="5">
        <f>3152.5+4.2*485</f>
        <v>5189.5</v>
      </c>
    </row>
    <row r="184" spans="1:5" outlineLevel="1">
      <c r="A184" s="3" t="s">
        <v>216</v>
      </c>
      <c r="B184" s="25" t="s">
        <v>43</v>
      </c>
      <c r="C184" s="9" t="s">
        <v>220</v>
      </c>
      <c r="D184" s="4" t="s">
        <v>279</v>
      </c>
      <c r="E184" s="5">
        <f>3152.5+3.1*485</f>
        <v>4656</v>
      </c>
    </row>
    <row r="185" spans="1:5" outlineLevel="1">
      <c r="A185" s="3" t="s">
        <v>216</v>
      </c>
      <c r="B185" s="25" t="s">
        <v>47</v>
      </c>
      <c r="C185" s="9" t="s">
        <v>221</v>
      </c>
      <c r="D185" s="4" t="s">
        <v>279</v>
      </c>
      <c r="E185" s="5">
        <v>3586.98</v>
      </c>
    </row>
    <row r="186" spans="1:5" outlineLevel="1">
      <c r="A186" s="3" t="s">
        <v>216</v>
      </c>
      <c r="B186" s="25" t="s">
        <v>51</v>
      </c>
      <c r="C186" s="9" t="s">
        <v>222</v>
      </c>
      <c r="D186" s="4" t="s">
        <v>279</v>
      </c>
      <c r="E186" s="5">
        <v>3256.62</v>
      </c>
    </row>
    <row r="187" spans="1:5" outlineLevel="1">
      <c r="A187" s="3" t="s">
        <v>216</v>
      </c>
      <c r="B187" s="25" t="s">
        <v>58</v>
      </c>
      <c r="C187" s="9" t="s">
        <v>59</v>
      </c>
      <c r="D187" s="4" t="s">
        <v>279</v>
      </c>
      <c r="E187" s="5">
        <v>3152.5</v>
      </c>
    </row>
    <row r="188" spans="1:5" outlineLevel="1">
      <c r="A188" s="3" t="s">
        <v>216</v>
      </c>
      <c r="B188" s="25" t="s">
        <v>67</v>
      </c>
      <c r="C188" s="9" t="s">
        <v>223</v>
      </c>
      <c r="D188" s="4" t="s">
        <v>64</v>
      </c>
      <c r="E188" s="5">
        <v>966.34</v>
      </c>
    </row>
    <row r="189" spans="1:5" outlineLevel="1">
      <c r="A189" s="3" t="s">
        <v>216</v>
      </c>
      <c r="B189" s="25" t="s">
        <v>62</v>
      </c>
      <c r="C189" s="9" t="s">
        <v>224</v>
      </c>
      <c r="D189" s="4" t="s">
        <v>64</v>
      </c>
      <c r="E189" s="5">
        <v>488</v>
      </c>
    </row>
    <row r="190" spans="1:5" outlineLevel="1">
      <c r="A190" s="3" t="s">
        <v>216</v>
      </c>
      <c r="B190" s="25" t="s">
        <v>225</v>
      </c>
      <c r="C190" s="9" t="s">
        <v>66</v>
      </c>
      <c r="D190" s="4" t="s">
        <v>7</v>
      </c>
      <c r="E190" s="5">
        <v>8</v>
      </c>
    </row>
    <row r="191" spans="1:5" s="39" customFormat="1" outlineLevel="1">
      <c r="A191" s="39" t="s">
        <v>216</v>
      </c>
      <c r="B191" s="40"/>
      <c r="C191" s="41" t="s">
        <v>300</v>
      </c>
      <c r="D191" s="42" t="s">
        <v>64</v>
      </c>
      <c r="E191" s="43">
        <v>280</v>
      </c>
    </row>
    <row r="192" spans="1:5" s="39" customFormat="1" outlineLevel="1">
      <c r="B192" s="40"/>
      <c r="C192" s="41" t="s">
        <v>301</v>
      </c>
      <c r="D192" s="42" t="s">
        <v>64</v>
      </c>
      <c r="E192" s="43">
        <v>200</v>
      </c>
    </row>
    <row r="193" spans="1:5" s="39" customFormat="1" outlineLevel="1">
      <c r="B193" s="40"/>
      <c r="C193" s="41" t="s">
        <v>302</v>
      </c>
      <c r="D193" s="42" t="s">
        <v>64</v>
      </c>
      <c r="E193" s="43">
        <v>144</v>
      </c>
    </row>
    <row r="194" spans="1:5" s="39" customFormat="1" outlineLevel="1">
      <c r="B194" s="40"/>
      <c r="C194" s="41" t="s">
        <v>304</v>
      </c>
      <c r="D194" s="42" t="s">
        <v>64</v>
      </c>
      <c r="E194" s="43">
        <v>100</v>
      </c>
    </row>
    <row r="195" spans="1:5">
      <c r="A195" s="3" t="s">
        <v>216</v>
      </c>
      <c r="B195" s="36" t="s">
        <v>227</v>
      </c>
      <c r="C195" s="37" t="s">
        <v>350</v>
      </c>
      <c r="D195" s="15"/>
      <c r="E195" s="16"/>
    </row>
    <row r="196" spans="1:5" outlineLevel="1">
      <c r="B196" s="25" t="s">
        <v>27</v>
      </c>
      <c r="C196" s="9" t="s">
        <v>28</v>
      </c>
      <c r="D196" s="4" t="s">
        <v>280</v>
      </c>
      <c r="E196" s="43">
        <f>14.2*50</f>
        <v>710</v>
      </c>
    </row>
    <row r="197" spans="1:5" s="39" customFormat="1" outlineLevel="1">
      <c r="B197" s="40" t="s">
        <v>24</v>
      </c>
      <c r="C197" s="41" t="s">
        <v>330</v>
      </c>
      <c r="D197" s="42" t="s">
        <v>280</v>
      </c>
      <c r="E197" s="43">
        <v>0</v>
      </c>
    </row>
    <row r="198" spans="1:5" s="39" customFormat="1" outlineLevel="1">
      <c r="B198" s="40" t="s">
        <v>31</v>
      </c>
      <c r="C198" s="41" t="s">
        <v>32</v>
      </c>
      <c r="D198" s="42" t="s">
        <v>280</v>
      </c>
      <c r="E198" s="43">
        <f>14.2*50</f>
        <v>710</v>
      </c>
    </row>
    <row r="199" spans="1:5" s="39" customFormat="1" outlineLevel="1">
      <c r="B199" s="40" t="s">
        <v>33</v>
      </c>
      <c r="C199" s="41" t="s">
        <v>261</v>
      </c>
      <c r="D199" s="42" t="s">
        <v>279</v>
      </c>
      <c r="E199" s="43">
        <v>7361.2</v>
      </c>
    </row>
    <row r="200" spans="1:5" outlineLevel="1">
      <c r="A200" s="3" t="s">
        <v>216</v>
      </c>
      <c r="B200" s="25" t="s">
        <v>39</v>
      </c>
      <c r="C200" s="9" t="s">
        <v>219</v>
      </c>
      <c r="D200" s="4" t="s">
        <v>279</v>
      </c>
      <c r="E200" s="5">
        <v>1358</v>
      </c>
    </row>
    <row r="201" spans="1:5" outlineLevel="1">
      <c r="A201" s="3" t="s">
        <v>216</v>
      </c>
      <c r="B201" s="25" t="s">
        <v>43</v>
      </c>
      <c r="C201" s="9" t="s">
        <v>220</v>
      </c>
      <c r="D201" s="4" t="s">
        <v>279</v>
      </c>
      <c r="E201" s="5">
        <f>5933.82*1.05+3511.24</f>
        <v>9741.7510000000002</v>
      </c>
    </row>
    <row r="202" spans="1:5" outlineLevel="1">
      <c r="A202" s="3" t="s">
        <v>216</v>
      </c>
      <c r="B202" s="25" t="s">
        <v>47</v>
      </c>
      <c r="C202" s="9" t="s">
        <v>48</v>
      </c>
      <c r="D202" s="4" t="s">
        <v>279</v>
      </c>
      <c r="E202" s="5">
        <f>5933.82*1.05+834.9</f>
        <v>7065.4109999999991</v>
      </c>
    </row>
    <row r="203" spans="1:5" s="38" customFormat="1" outlineLevel="1">
      <c r="A203" s="38" t="s">
        <v>216</v>
      </c>
      <c r="B203" s="25" t="s">
        <v>51</v>
      </c>
      <c r="C203" s="9" t="s">
        <v>222</v>
      </c>
      <c r="D203" s="4" t="s">
        <v>279</v>
      </c>
      <c r="E203" s="5">
        <f>5933.82*1.12</f>
        <v>6645.8784000000005</v>
      </c>
    </row>
    <row r="204" spans="1:5" s="38" customFormat="1" outlineLevel="1">
      <c r="A204" s="38" t="s">
        <v>216</v>
      </c>
      <c r="B204" s="25" t="s">
        <v>228</v>
      </c>
      <c r="C204" s="9" t="s">
        <v>229</v>
      </c>
      <c r="D204" s="4" t="s">
        <v>279</v>
      </c>
      <c r="E204" s="5">
        <f>5933.82*1.08</f>
        <v>6408.5255999999999</v>
      </c>
    </row>
    <row r="205" spans="1:5" s="38" customFormat="1" outlineLevel="1">
      <c r="A205" s="38" t="s">
        <v>216</v>
      </c>
      <c r="B205" s="25" t="s">
        <v>58</v>
      </c>
      <c r="C205" s="9" t="s">
        <v>59</v>
      </c>
      <c r="D205" s="4" t="s">
        <v>279</v>
      </c>
      <c r="E205" s="5">
        <f>5933.82*1.05</f>
        <v>6230.5109999999995</v>
      </c>
    </row>
    <row r="206" spans="1:5" outlineLevel="1">
      <c r="A206" s="3" t="s">
        <v>216</v>
      </c>
      <c r="B206" s="25" t="s">
        <v>67</v>
      </c>
      <c r="C206" s="9" t="s">
        <v>223</v>
      </c>
      <c r="D206" s="4" t="s">
        <v>64</v>
      </c>
      <c r="E206" s="5">
        <v>1094</v>
      </c>
    </row>
    <row r="207" spans="1:5" outlineLevel="1">
      <c r="A207" s="3" t="s">
        <v>216</v>
      </c>
      <c r="B207" s="25" t="s">
        <v>230</v>
      </c>
      <c r="C207" s="9" t="s">
        <v>66</v>
      </c>
      <c r="D207" s="4" t="s">
        <v>7</v>
      </c>
      <c r="E207" s="5">
        <v>12</v>
      </c>
    </row>
    <row r="208" spans="1:5" s="39" customFormat="1" outlineLevel="1">
      <c r="A208" s="39" t="s">
        <v>216</v>
      </c>
      <c r="B208" s="40"/>
      <c r="C208" s="41" t="s">
        <v>301</v>
      </c>
      <c r="D208" s="42" t="s">
        <v>64</v>
      </c>
      <c r="E208" s="43">
        <v>868</v>
      </c>
    </row>
    <row r="209" spans="1:5" s="39" customFormat="1" outlineLevel="1">
      <c r="B209" s="40"/>
      <c r="C209" s="41" t="s">
        <v>302</v>
      </c>
      <c r="D209" s="42" t="s">
        <v>64</v>
      </c>
      <c r="E209" s="43">
        <v>204</v>
      </c>
    </row>
    <row r="210" spans="1:5">
      <c r="A210" s="3" t="s">
        <v>216</v>
      </c>
      <c r="B210" s="36" t="s">
        <v>231</v>
      </c>
      <c r="C210" s="37" t="s">
        <v>351</v>
      </c>
      <c r="D210" s="15"/>
      <c r="E210" s="16"/>
    </row>
    <row r="211" spans="1:5" s="39" customFormat="1" outlineLevel="1">
      <c r="B211" s="40" t="s">
        <v>27</v>
      </c>
      <c r="C211" s="41" t="s">
        <v>28</v>
      </c>
      <c r="D211" s="42" t="s">
        <v>280</v>
      </c>
      <c r="E211" s="43">
        <v>0</v>
      </c>
    </row>
    <row r="212" spans="1:5" s="39" customFormat="1" outlineLevel="1">
      <c r="B212" s="40" t="s">
        <v>24</v>
      </c>
      <c r="C212" s="41" t="s">
        <v>330</v>
      </c>
      <c r="D212" s="42" t="s">
        <v>280</v>
      </c>
      <c r="E212" s="43">
        <v>0</v>
      </c>
    </row>
    <row r="213" spans="1:5" s="39" customFormat="1" outlineLevel="1">
      <c r="B213" s="40" t="s">
        <v>31</v>
      </c>
      <c r="C213" s="41" t="s">
        <v>32</v>
      </c>
      <c r="D213" s="42" t="s">
        <v>280</v>
      </c>
      <c r="E213" s="43">
        <v>0</v>
      </c>
    </row>
    <row r="214" spans="1:5" s="39" customFormat="1" outlineLevel="1">
      <c r="B214" s="40" t="s">
        <v>33</v>
      </c>
      <c r="C214" s="41" t="s">
        <v>261</v>
      </c>
      <c r="D214" s="42" t="s">
        <v>279</v>
      </c>
      <c r="E214" s="43">
        <v>155.65</v>
      </c>
    </row>
    <row r="215" spans="1:5" s="38" customFormat="1" outlineLevel="1">
      <c r="A215" s="38" t="s">
        <v>216</v>
      </c>
      <c r="B215" s="25" t="s">
        <v>39</v>
      </c>
      <c r="C215" s="9" t="s">
        <v>219</v>
      </c>
      <c r="D215" s="4" t="s">
        <v>279</v>
      </c>
      <c r="E215" s="5">
        <v>0</v>
      </c>
    </row>
    <row r="216" spans="1:5" s="38" customFormat="1" outlineLevel="1">
      <c r="A216" s="38" t="s">
        <v>216</v>
      </c>
      <c r="B216" s="25" t="s">
        <v>43</v>
      </c>
      <c r="C216" s="9" t="s">
        <v>220</v>
      </c>
      <c r="D216" s="4" t="s">
        <v>279</v>
      </c>
      <c r="E216" s="5">
        <v>215.13</v>
      </c>
    </row>
    <row r="217" spans="1:5" s="38" customFormat="1" outlineLevel="1">
      <c r="A217" s="38" t="s">
        <v>216</v>
      </c>
      <c r="B217" s="25" t="s">
        <v>47</v>
      </c>
      <c r="C217" s="9" t="s">
        <v>221</v>
      </c>
      <c r="D217" s="4" t="s">
        <v>279</v>
      </c>
      <c r="E217" s="5">
        <v>227.3</v>
      </c>
    </row>
    <row r="218" spans="1:5" outlineLevel="1">
      <c r="A218" s="3" t="s">
        <v>216</v>
      </c>
      <c r="B218" s="25" t="s">
        <v>51</v>
      </c>
      <c r="C218" s="9" t="s">
        <v>222</v>
      </c>
      <c r="D218" s="4" t="s">
        <v>279</v>
      </c>
      <c r="E218" s="5">
        <f>3989.45*1.12</f>
        <v>4468.1840000000002</v>
      </c>
    </row>
    <row r="219" spans="1:5" outlineLevel="1">
      <c r="A219" s="3" t="s">
        <v>216</v>
      </c>
      <c r="B219" s="25" t="s">
        <v>228</v>
      </c>
      <c r="C219" s="9" t="s">
        <v>229</v>
      </c>
      <c r="D219" s="4" t="s">
        <v>279</v>
      </c>
      <c r="E219" s="5">
        <f>3989.45*1.08</f>
        <v>4308.6059999999998</v>
      </c>
    </row>
    <row r="220" spans="1:5" outlineLevel="1">
      <c r="A220" s="3" t="s">
        <v>216</v>
      </c>
      <c r="B220" s="25" t="s">
        <v>58</v>
      </c>
      <c r="C220" s="9" t="s">
        <v>59</v>
      </c>
      <c r="D220" s="4" t="s">
        <v>279</v>
      </c>
      <c r="E220" s="5">
        <f>3989.45*1.05</f>
        <v>4188.9224999999997</v>
      </c>
    </row>
    <row r="221" spans="1:5" outlineLevel="1">
      <c r="A221" s="3" t="s">
        <v>216</v>
      </c>
      <c r="B221" s="25" t="s">
        <v>67</v>
      </c>
      <c r="C221" s="9" t="s">
        <v>223</v>
      </c>
      <c r="D221" s="4" t="s">
        <v>64</v>
      </c>
      <c r="E221" s="5">
        <v>370</v>
      </c>
    </row>
    <row r="222" spans="1:5" outlineLevel="1">
      <c r="A222" s="3" t="s">
        <v>216</v>
      </c>
      <c r="B222" s="25" t="s">
        <v>232</v>
      </c>
      <c r="C222" s="9" t="s">
        <v>233</v>
      </c>
      <c r="D222" s="4" t="s">
        <v>7</v>
      </c>
      <c r="E222" s="5">
        <v>6</v>
      </c>
    </row>
    <row r="223" spans="1:5" s="38" customFormat="1" outlineLevel="1">
      <c r="A223" s="38" t="s">
        <v>216</v>
      </c>
      <c r="B223" s="25" t="s">
        <v>234</v>
      </c>
      <c r="C223" s="9" t="s">
        <v>235</v>
      </c>
      <c r="D223" s="4" t="s">
        <v>64</v>
      </c>
      <c r="E223" s="5">
        <v>0</v>
      </c>
    </row>
    <row r="224" spans="1:5" outlineLevel="1">
      <c r="A224" s="3" t="s">
        <v>216</v>
      </c>
      <c r="B224" s="25" t="s">
        <v>236</v>
      </c>
      <c r="C224" s="9" t="s">
        <v>237</v>
      </c>
      <c r="D224" s="4" t="s">
        <v>279</v>
      </c>
      <c r="E224" s="5">
        <v>302</v>
      </c>
    </row>
    <row r="225" spans="1:5" outlineLevel="1">
      <c r="A225" s="3" t="s">
        <v>216</v>
      </c>
      <c r="B225" s="25"/>
      <c r="C225" s="9" t="s">
        <v>283</v>
      </c>
      <c r="D225" s="4" t="s">
        <v>7</v>
      </c>
      <c r="E225" s="5">
        <v>2</v>
      </c>
    </row>
    <row r="226" spans="1:5" outlineLevel="1">
      <c r="A226" s="3" t="s">
        <v>216</v>
      </c>
      <c r="B226" s="25"/>
      <c r="C226" s="9" t="s">
        <v>286</v>
      </c>
      <c r="D226" s="4" t="s">
        <v>7</v>
      </c>
      <c r="E226" s="5">
        <v>1</v>
      </c>
    </row>
    <row r="227" spans="1:5" ht="15" outlineLevel="1">
      <c r="B227" s="25"/>
      <c r="C227" s="9" t="s">
        <v>292</v>
      </c>
      <c r="D227" s="4" t="s">
        <v>64</v>
      </c>
      <c r="E227" s="5">
        <v>86</v>
      </c>
    </row>
    <row r="228" spans="1:5" outlineLevel="1">
      <c r="B228" s="25" t="s">
        <v>239</v>
      </c>
      <c r="C228" s="9" t="s">
        <v>240</v>
      </c>
      <c r="D228" s="4" t="s">
        <v>7</v>
      </c>
      <c r="E228" s="5">
        <v>4</v>
      </c>
    </row>
    <row r="229" spans="1:5">
      <c r="A229" s="3" t="s">
        <v>216</v>
      </c>
      <c r="B229" s="36" t="s">
        <v>238</v>
      </c>
      <c r="C229" s="37" t="s">
        <v>352</v>
      </c>
      <c r="D229" s="15"/>
      <c r="E229" s="16"/>
    </row>
    <row r="230" spans="1:5" outlineLevel="1">
      <c r="A230" s="3" t="s">
        <v>216</v>
      </c>
      <c r="B230" s="25" t="s">
        <v>239</v>
      </c>
      <c r="C230" s="9" t="s">
        <v>240</v>
      </c>
      <c r="D230" s="4" t="s">
        <v>7</v>
      </c>
      <c r="E230" s="5">
        <v>2</v>
      </c>
    </row>
    <row r="231" spans="1:5" s="39" customFormat="1" outlineLevel="1">
      <c r="B231" s="40"/>
      <c r="C231" s="41" t="s">
        <v>305</v>
      </c>
      <c r="D231" s="42" t="s">
        <v>64</v>
      </c>
      <c r="E231" s="43">
        <v>35</v>
      </c>
    </row>
    <row r="232" spans="1:5" s="39" customFormat="1" outlineLevel="1">
      <c r="A232" s="39" t="s">
        <v>216</v>
      </c>
      <c r="B232" s="40"/>
      <c r="C232" s="41" t="s">
        <v>306</v>
      </c>
      <c r="D232" s="42" t="s">
        <v>64</v>
      </c>
      <c r="E232" s="43">
        <v>35</v>
      </c>
    </row>
    <row r="233" spans="1:5">
      <c r="A233" s="3" t="s">
        <v>216</v>
      </c>
      <c r="B233" s="36" t="s">
        <v>241</v>
      </c>
      <c r="C233" s="37" t="s">
        <v>353</v>
      </c>
      <c r="D233" s="15"/>
      <c r="E233" s="16"/>
    </row>
    <row r="234" spans="1:5" s="39" customFormat="1" outlineLevel="1">
      <c r="B234" s="40" t="s">
        <v>27</v>
      </c>
      <c r="C234" s="41" t="s">
        <v>28</v>
      </c>
      <c r="D234" s="42" t="s">
        <v>280</v>
      </c>
      <c r="E234" s="43">
        <v>85.89</v>
      </c>
    </row>
    <row r="235" spans="1:5" s="39" customFormat="1" outlineLevel="1">
      <c r="B235" s="40" t="s">
        <v>22</v>
      </c>
      <c r="C235" s="41" t="s">
        <v>23</v>
      </c>
      <c r="D235" s="42" t="s">
        <v>279</v>
      </c>
      <c r="E235" s="43">
        <v>4018.5</v>
      </c>
    </row>
    <row r="236" spans="1:5" s="39" customFormat="1" outlineLevel="1">
      <c r="B236" s="40" t="s">
        <v>24</v>
      </c>
      <c r="C236" s="41" t="s">
        <v>330</v>
      </c>
      <c r="D236" s="42" t="s">
        <v>280</v>
      </c>
      <c r="E236" s="43">
        <v>1925.66</v>
      </c>
    </row>
    <row r="237" spans="1:5" s="39" customFormat="1" outlineLevel="1">
      <c r="B237" s="40" t="s">
        <v>31</v>
      </c>
      <c r="C237" s="41" t="s">
        <v>32</v>
      </c>
      <c r="D237" s="42" t="s">
        <v>280</v>
      </c>
      <c r="E237" s="43">
        <v>85.89</v>
      </c>
    </row>
    <row r="238" spans="1:5" s="39" customFormat="1" outlineLevel="1">
      <c r="B238" s="40" t="s">
        <v>33</v>
      </c>
      <c r="C238" s="41" t="s">
        <v>261</v>
      </c>
      <c r="D238" s="42" t="s">
        <v>279</v>
      </c>
      <c r="E238" s="43">
        <v>434.4</v>
      </c>
    </row>
    <row r="239" spans="1:5" outlineLevel="1">
      <c r="A239" s="3" t="s">
        <v>216</v>
      </c>
      <c r="B239" s="25" t="s">
        <v>39</v>
      </c>
      <c r="C239" s="9" t="s">
        <v>219</v>
      </c>
      <c r="D239" s="4" t="s">
        <v>279</v>
      </c>
      <c r="E239" s="5">
        <v>2710.6</v>
      </c>
    </row>
    <row r="240" spans="1:5" outlineLevel="1">
      <c r="A240" s="3" t="s">
        <v>216</v>
      </c>
      <c r="B240" s="25" t="s">
        <v>43</v>
      </c>
      <c r="C240" s="9" t="s">
        <v>220</v>
      </c>
      <c r="D240" s="4" t="s">
        <v>279</v>
      </c>
      <c r="E240" s="5">
        <v>2625.3</v>
      </c>
    </row>
    <row r="241" spans="1:5" outlineLevel="1">
      <c r="A241" s="3" t="s">
        <v>216</v>
      </c>
      <c r="B241" s="25" t="s">
        <v>47</v>
      </c>
      <c r="C241" s="9" t="s">
        <v>221</v>
      </c>
      <c r="D241" s="4" t="s">
        <v>279</v>
      </c>
      <c r="E241" s="5">
        <f>1559.95*1.2</f>
        <v>1871.94</v>
      </c>
    </row>
    <row r="242" spans="1:5" outlineLevel="1">
      <c r="A242" s="3" t="s">
        <v>216</v>
      </c>
      <c r="B242" s="25" t="s">
        <v>51</v>
      </c>
      <c r="C242" s="9" t="s">
        <v>222</v>
      </c>
      <c r="D242" s="4" t="s">
        <v>279</v>
      </c>
      <c r="E242" s="5">
        <f>1559.95*1.08</f>
        <v>1684.7460000000001</v>
      </c>
    </row>
    <row r="243" spans="1:5" outlineLevel="1">
      <c r="A243" s="3" t="s">
        <v>216</v>
      </c>
      <c r="B243" s="25" t="s">
        <v>58</v>
      </c>
      <c r="C243" s="9" t="s">
        <v>59</v>
      </c>
      <c r="D243" s="4" t="s">
        <v>279</v>
      </c>
      <c r="E243" s="5">
        <f>1559.95*1.05</f>
        <v>1637.9475000000002</v>
      </c>
    </row>
    <row r="244" spans="1:5" outlineLevel="1">
      <c r="A244" s="3" t="s">
        <v>216</v>
      </c>
      <c r="B244" s="25" t="s">
        <v>67</v>
      </c>
      <c r="C244" s="9" t="s">
        <v>223</v>
      </c>
      <c r="D244" s="4" t="s">
        <v>64</v>
      </c>
      <c r="E244" s="5">
        <v>197.22</v>
      </c>
    </row>
    <row r="245" spans="1:5" outlineLevel="1">
      <c r="A245" s="3" t="s">
        <v>216</v>
      </c>
      <c r="B245" s="25" t="s">
        <v>242</v>
      </c>
      <c r="C245" s="9" t="s">
        <v>243</v>
      </c>
      <c r="D245" s="4" t="s">
        <v>279</v>
      </c>
      <c r="E245" s="5">
        <v>865.76</v>
      </c>
    </row>
    <row r="246" spans="1:5" outlineLevel="1">
      <c r="A246" s="3" t="s">
        <v>216</v>
      </c>
      <c r="B246" s="25" t="s">
        <v>244</v>
      </c>
      <c r="C246" s="9" t="s">
        <v>233</v>
      </c>
      <c r="D246" s="4" t="s">
        <v>7</v>
      </c>
      <c r="E246" s="5">
        <v>2</v>
      </c>
    </row>
    <row r="247" spans="1:5" s="39" customFormat="1" outlineLevel="1">
      <c r="A247" s="39" t="s">
        <v>216</v>
      </c>
      <c r="B247" s="40"/>
      <c r="C247" s="41" t="s">
        <v>301</v>
      </c>
      <c r="D247" s="42" t="s">
        <v>64</v>
      </c>
      <c r="E247" s="43">
        <v>104</v>
      </c>
    </row>
    <row r="248" spans="1:5" s="39" customFormat="1" outlineLevel="1">
      <c r="B248" s="40"/>
      <c r="C248" s="41" t="s">
        <v>302</v>
      </c>
      <c r="D248" s="42" t="s">
        <v>64</v>
      </c>
      <c r="E248" s="43">
        <v>112</v>
      </c>
    </row>
    <row r="249" spans="1:5">
      <c r="A249" s="3" t="s">
        <v>216</v>
      </c>
      <c r="B249" s="36" t="s">
        <v>245</v>
      </c>
      <c r="C249" s="37" t="s">
        <v>354</v>
      </c>
      <c r="D249" s="15"/>
      <c r="E249" s="16"/>
    </row>
    <row r="250" spans="1:5" s="39" customFormat="1" outlineLevel="1">
      <c r="B250" s="40" t="s">
        <v>27</v>
      </c>
      <c r="C250" s="41" t="s">
        <v>28</v>
      </c>
      <c r="D250" s="42" t="s">
        <v>280</v>
      </c>
      <c r="E250" s="43">
        <v>0</v>
      </c>
    </row>
    <row r="251" spans="1:5" s="39" customFormat="1" outlineLevel="1">
      <c r="B251" s="40" t="s">
        <v>24</v>
      </c>
      <c r="C251" s="41" t="s">
        <v>330</v>
      </c>
      <c r="D251" s="42" t="s">
        <v>280</v>
      </c>
      <c r="E251" s="43">
        <v>0</v>
      </c>
    </row>
    <row r="252" spans="1:5" s="39" customFormat="1" outlineLevel="1">
      <c r="B252" s="40" t="s">
        <v>31</v>
      </c>
      <c r="C252" s="41" t="s">
        <v>32</v>
      </c>
      <c r="D252" s="42" t="s">
        <v>280</v>
      </c>
      <c r="E252" s="43">
        <v>0</v>
      </c>
    </row>
    <row r="253" spans="1:5" s="39" customFormat="1" outlineLevel="1">
      <c r="B253" s="40" t="s">
        <v>33</v>
      </c>
      <c r="C253" s="41" t="s">
        <v>261</v>
      </c>
      <c r="D253" s="42" t="s">
        <v>279</v>
      </c>
      <c r="E253" s="43">
        <v>1329.9</v>
      </c>
    </row>
    <row r="254" spans="1:5" s="38" customFormat="1" outlineLevel="1">
      <c r="A254" s="38" t="s">
        <v>216</v>
      </c>
      <c r="B254" s="25" t="s">
        <v>39</v>
      </c>
      <c r="C254" s="9" t="s">
        <v>219</v>
      </c>
      <c r="D254" s="4" t="s">
        <v>279</v>
      </c>
      <c r="E254" s="5">
        <f>1330.59*1.2</f>
        <v>1596.7079999999999</v>
      </c>
    </row>
    <row r="255" spans="1:5" s="38" customFormat="1" outlineLevel="1">
      <c r="A255" s="38" t="s">
        <v>216</v>
      </c>
      <c r="B255" s="25" t="s">
        <v>43</v>
      </c>
      <c r="C255" s="9" t="s">
        <v>220</v>
      </c>
      <c r="D255" s="4" t="s">
        <v>279</v>
      </c>
      <c r="E255" s="5">
        <v>1330.59</v>
      </c>
    </row>
    <row r="256" spans="1:5" s="38" customFormat="1" outlineLevel="1">
      <c r="A256" s="38" t="s">
        <v>216</v>
      </c>
      <c r="B256" s="25" t="s">
        <v>47</v>
      </c>
      <c r="C256" s="9" t="s">
        <v>221</v>
      </c>
      <c r="D256" s="4" t="s">
        <v>279</v>
      </c>
      <c r="E256" s="5">
        <v>1050.31</v>
      </c>
    </row>
    <row r="257" spans="1:5" s="38" customFormat="1" outlineLevel="1">
      <c r="A257" s="38" t="s">
        <v>216</v>
      </c>
      <c r="B257" s="25" t="s">
        <v>51</v>
      </c>
      <c r="C257" s="9" t="s">
        <v>222</v>
      </c>
      <c r="D257" s="4" t="s">
        <v>279</v>
      </c>
      <c r="E257" s="5">
        <f>1022.18*1.12</f>
        <v>1144.8416</v>
      </c>
    </row>
    <row r="258" spans="1:5" s="38" customFormat="1" outlineLevel="1">
      <c r="A258" s="38" t="s">
        <v>216</v>
      </c>
      <c r="B258" s="25" t="s">
        <v>228</v>
      </c>
      <c r="C258" s="9" t="s">
        <v>229</v>
      </c>
      <c r="D258" s="4" t="s">
        <v>279</v>
      </c>
      <c r="E258" s="5">
        <f>3126.04*1.08</f>
        <v>3376.1232</v>
      </c>
    </row>
    <row r="259" spans="1:5" s="38" customFormat="1" outlineLevel="1">
      <c r="A259" s="38" t="s">
        <v>216</v>
      </c>
      <c r="B259" s="25" t="s">
        <v>58</v>
      </c>
      <c r="C259" s="9" t="s">
        <v>59</v>
      </c>
      <c r="D259" s="4" t="s">
        <v>279</v>
      </c>
      <c r="E259" s="5">
        <f>3126.04*1.05</f>
        <v>3282.3420000000001</v>
      </c>
    </row>
    <row r="260" spans="1:5" outlineLevel="1">
      <c r="A260" s="3" t="s">
        <v>216</v>
      </c>
      <c r="B260" s="25" t="s">
        <v>67</v>
      </c>
      <c r="C260" s="9" t="s">
        <v>223</v>
      </c>
      <c r="D260" s="4" t="s">
        <v>64</v>
      </c>
      <c r="E260" s="5">
        <v>78</v>
      </c>
    </row>
    <row r="261" spans="1:5" outlineLevel="1">
      <c r="A261" s="3" t="s">
        <v>216</v>
      </c>
      <c r="B261" s="25" t="s">
        <v>244</v>
      </c>
      <c r="C261" s="9" t="s">
        <v>246</v>
      </c>
      <c r="D261" s="4" t="s">
        <v>7</v>
      </c>
      <c r="E261" s="5">
        <v>4</v>
      </c>
    </row>
    <row r="262" spans="1:5">
      <c r="A262" s="3" t="s">
        <v>216</v>
      </c>
      <c r="B262" s="36" t="s">
        <v>284</v>
      </c>
      <c r="C262" s="37" t="s">
        <v>355</v>
      </c>
      <c r="D262" s="15"/>
      <c r="E262" s="16"/>
    </row>
    <row r="263" spans="1:5" s="39" customFormat="1" outlineLevel="1">
      <c r="B263" s="40" t="s">
        <v>27</v>
      </c>
      <c r="C263" s="41" t="s">
        <v>28</v>
      </c>
      <c r="D263" s="42" t="s">
        <v>280</v>
      </c>
      <c r="E263" s="43">
        <v>550.91</v>
      </c>
    </row>
    <row r="264" spans="1:5" s="39" customFormat="1" outlineLevel="1">
      <c r="B264" s="40" t="s">
        <v>22</v>
      </c>
      <c r="C264" s="41" t="s">
        <v>23</v>
      </c>
      <c r="D264" s="42" t="s">
        <v>279</v>
      </c>
      <c r="E264" s="43">
        <v>2550</v>
      </c>
    </row>
    <row r="265" spans="1:5" s="39" customFormat="1" outlineLevel="1">
      <c r="B265" s="40" t="s">
        <v>24</v>
      </c>
      <c r="C265" s="41" t="s">
        <v>330</v>
      </c>
      <c r="D265" s="42" t="s">
        <v>280</v>
      </c>
      <c r="E265" s="43">
        <v>0</v>
      </c>
    </row>
    <row r="266" spans="1:5" s="39" customFormat="1" outlineLevel="1">
      <c r="B266" s="40" t="s">
        <v>31</v>
      </c>
      <c r="C266" s="41" t="s">
        <v>32</v>
      </c>
      <c r="D266" s="42" t="s">
        <v>280</v>
      </c>
      <c r="E266" s="43">
        <v>550.91</v>
      </c>
    </row>
    <row r="267" spans="1:5" s="39" customFormat="1" outlineLevel="1">
      <c r="B267" s="40" t="s">
        <v>33</v>
      </c>
      <c r="C267" s="41" t="s">
        <v>261</v>
      </c>
      <c r="D267" s="42" t="s">
        <v>279</v>
      </c>
      <c r="E267" s="43">
        <v>724.84910000000002</v>
      </c>
    </row>
    <row r="268" spans="1:5" outlineLevel="1">
      <c r="A268" s="3" t="s">
        <v>216</v>
      </c>
      <c r="B268" s="25" t="s">
        <v>39</v>
      </c>
      <c r="C268" s="9" t="s">
        <v>219</v>
      </c>
      <c r="D268" s="4" t="s">
        <v>279</v>
      </c>
      <c r="E268" s="5">
        <v>1780.5</v>
      </c>
    </row>
    <row r="269" spans="1:5" outlineLevel="1">
      <c r="A269" s="3" t="s">
        <v>216</v>
      </c>
      <c r="B269" s="25" t="s">
        <v>43</v>
      </c>
      <c r="C269" s="9" t="s">
        <v>220</v>
      </c>
      <c r="D269" s="4" t="s">
        <v>279</v>
      </c>
      <c r="E269" s="5">
        <v>1780.5</v>
      </c>
    </row>
    <row r="270" spans="1:5" outlineLevel="1">
      <c r="A270" s="3" t="s">
        <v>216</v>
      </c>
      <c r="B270" s="25" t="s">
        <v>47</v>
      </c>
      <c r="C270" s="9" t="s">
        <v>285</v>
      </c>
      <c r="D270" s="4" t="s">
        <v>279</v>
      </c>
      <c r="E270" s="5">
        <f>1585.75*1.05</f>
        <v>1665.0375000000001</v>
      </c>
    </row>
    <row r="271" spans="1:5" outlineLevel="1">
      <c r="A271" s="3" t="s">
        <v>216</v>
      </c>
      <c r="B271" s="25" t="s">
        <v>51</v>
      </c>
      <c r="C271" s="9" t="s">
        <v>222</v>
      </c>
      <c r="D271" s="4" t="s">
        <v>279</v>
      </c>
      <c r="E271" s="5">
        <f>1585.75*1.05</f>
        <v>1665.0375000000001</v>
      </c>
    </row>
    <row r="272" spans="1:5" outlineLevel="1">
      <c r="A272" s="3" t="s">
        <v>216</v>
      </c>
      <c r="B272" s="25" t="s">
        <v>228</v>
      </c>
      <c r="C272" s="9" t="s">
        <v>229</v>
      </c>
      <c r="D272" s="4" t="s">
        <v>279</v>
      </c>
      <c r="E272" s="5">
        <f>1585.75*1.05</f>
        <v>1665.0375000000001</v>
      </c>
    </row>
    <row r="273" spans="1:6" outlineLevel="1">
      <c r="A273" s="3" t="s">
        <v>216</v>
      </c>
      <c r="B273" s="25" t="s">
        <v>58</v>
      </c>
      <c r="C273" s="9" t="s">
        <v>59</v>
      </c>
      <c r="D273" s="4" t="s">
        <v>279</v>
      </c>
      <c r="E273" s="5">
        <f>1585.75*1.05</f>
        <v>1665.0375000000001</v>
      </c>
    </row>
    <row r="274" spans="1:6" outlineLevel="1">
      <c r="A274" s="3" t="s">
        <v>216</v>
      </c>
      <c r="B274" s="25" t="s">
        <v>67</v>
      </c>
      <c r="C274" s="9" t="s">
        <v>223</v>
      </c>
      <c r="D274" s="4" t="s">
        <v>64</v>
      </c>
      <c r="E274" s="5">
        <v>0</v>
      </c>
    </row>
    <row r="275" spans="1:6" outlineLevel="1">
      <c r="A275" s="3" t="s">
        <v>216</v>
      </c>
      <c r="B275" s="25"/>
      <c r="C275" s="9" t="s">
        <v>226</v>
      </c>
      <c r="D275" s="4" t="s">
        <v>7</v>
      </c>
      <c r="E275" s="5">
        <v>0</v>
      </c>
    </row>
    <row r="276" spans="1:6" outlineLevel="1">
      <c r="A276" s="3" t="s">
        <v>216</v>
      </c>
      <c r="B276" s="25" t="s">
        <v>244</v>
      </c>
      <c r="C276" s="9" t="s">
        <v>246</v>
      </c>
      <c r="D276" s="4" t="s">
        <v>7</v>
      </c>
      <c r="E276" s="5">
        <v>4</v>
      </c>
    </row>
    <row r="277" spans="1:6" outlineLevel="1">
      <c r="A277" s="3" t="s">
        <v>216</v>
      </c>
      <c r="B277" s="25" t="s">
        <v>236</v>
      </c>
      <c r="C277" s="9" t="s">
        <v>237</v>
      </c>
      <c r="D277" s="4" t="s">
        <v>279</v>
      </c>
      <c r="E277" s="5">
        <f>346.3*2</f>
        <v>692.6</v>
      </c>
      <c r="F277" s="35"/>
    </row>
    <row r="278" spans="1:6" outlineLevel="1">
      <c r="A278" s="3" t="s">
        <v>216</v>
      </c>
      <c r="B278" s="25"/>
      <c r="C278" s="9" t="s">
        <v>283</v>
      </c>
      <c r="D278" s="4" t="s">
        <v>7</v>
      </c>
      <c r="E278" s="5">
        <v>12</v>
      </c>
    </row>
    <row r="279" spans="1:6" ht="15" outlineLevel="1">
      <c r="B279" s="25" t="s">
        <v>127</v>
      </c>
      <c r="C279" s="9" t="s">
        <v>292</v>
      </c>
      <c r="D279" s="4" t="s">
        <v>64</v>
      </c>
      <c r="E279" s="5">
        <v>117</v>
      </c>
    </row>
    <row r="280" spans="1:6" outlineLevel="1">
      <c r="B280" s="25"/>
      <c r="C280" s="9" t="s">
        <v>325</v>
      </c>
      <c r="D280" s="4" t="s">
        <v>64</v>
      </c>
      <c r="E280" s="5">
        <v>30</v>
      </c>
    </row>
    <row r="281" spans="1:6" outlineLevel="1">
      <c r="B281" s="25"/>
      <c r="C281" s="9" t="s">
        <v>293</v>
      </c>
      <c r="D281" s="4" t="s">
        <v>7</v>
      </c>
      <c r="E281" s="5">
        <v>920</v>
      </c>
    </row>
    <row r="282" spans="1:6" outlineLevel="1">
      <c r="B282" s="25"/>
      <c r="C282" s="9" t="s">
        <v>294</v>
      </c>
      <c r="D282" s="4" t="s">
        <v>7</v>
      </c>
      <c r="E282" s="5">
        <v>485</v>
      </c>
    </row>
    <row r="283" spans="1:6" ht="15">
      <c r="A283" s="3" t="s">
        <v>247</v>
      </c>
      <c r="B283" s="23">
        <v>9</v>
      </c>
      <c r="C283" s="7" t="s">
        <v>248</v>
      </c>
      <c r="D283" s="13"/>
      <c r="E283" s="14"/>
    </row>
    <row r="284" spans="1:6">
      <c r="A284" s="3" t="s">
        <v>247</v>
      </c>
      <c r="B284" s="36" t="s">
        <v>249</v>
      </c>
      <c r="C284" s="37" t="s">
        <v>250</v>
      </c>
      <c r="D284" s="15"/>
      <c r="E284" s="16"/>
    </row>
    <row r="285" spans="1:6" s="39" customFormat="1" outlineLevel="1">
      <c r="B285" s="40" t="s">
        <v>27</v>
      </c>
      <c r="C285" s="41" t="s">
        <v>28</v>
      </c>
      <c r="D285" s="42" t="s">
        <v>280</v>
      </c>
      <c r="E285" s="43">
        <v>85.35</v>
      </c>
    </row>
    <row r="286" spans="1:6" s="39" customFormat="1" outlineLevel="1">
      <c r="B286" s="40" t="s">
        <v>24</v>
      </c>
      <c r="C286" s="41" t="s">
        <v>330</v>
      </c>
      <c r="D286" s="42" t="s">
        <v>280</v>
      </c>
      <c r="E286" s="43">
        <v>0</v>
      </c>
    </row>
    <row r="287" spans="1:6" s="39" customFormat="1" outlineLevel="1">
      <c r="B287" s="40" t="s">
        <v>31</v>
      </c>
      <c r="C287" s="41" t="s">
        <v>32</v>
      </c>
      <c r="D287" s="42" t="s">
        <v>280</v>
      </c>
      <c r="E287" s="43">
        <v>85.35</v>
      </c>
    </row>
    <row r="288" spans="1:6" s="39" customFormat="1" outlineLevel="1">
      <c r="B288" s="40" t="s">
        <v>33</v>
      </c>
      <c r="C288" s="41" t="s">
        <v>261</v>
      </c>
      <c r="D288" s="42" t="s">
        <v>279</v>
      </c>
      <c r="E288" s="43">
        <v>3816</v>
      </c>
    </row>
    <row r="289" spans="1:5" outlineLevel="1">
      <c r="A289" s="3" t="s">
        <v>247</v>
      </c>
      <c r="B289" s="25" t="s">
        <v>39</v>
      </c>
      <c r="C289" s="9" t="s">
        <v>219</v>
      </c>
      <c r="D289" s="4" t="s">
        <v>279</v>
      </c>
      <c r="E289" s="5">
        <v>0</v>
      </c>
    </row>
    <row r="290" spans="1:5" outlineLevel="1">
      <c r="A290" s="3" t="s">
        <v>247</v>
      </c>
      <c r="B290" s="25" t="s">
        <v>43</v>
      </c>
      <c r="C290" s="9" t="s">
        <v>220</v>
      </c>
      <c r="D290" s="4" t="s">
        <v>279</v>
      </c>
      <c r="E290" s="5">
        <v>29645.23</v>
      </c>
    </row>
    <row r="291" spans="1:5" outlineLevel="1">
      <c r="A291" s="3" t="s">
        <v>247</v>
      </c>
      <c r="B291" s="25" t="s">
        <v>47</v>
      </c>
      <c r="C291" s="9" t="s">
        <v>48</v>
      </c>
      <c r="D291" s="4" t="s">
        <v>279</v>
      </c>
      <c r="E291" s="5">
        <f>21056.39*1.2</f>
        <v>25267.667999999998</v>
      </c>
    </row>
    <row r="292" spans="1:5" outlineLevel="1">
      <c r="A292" s="3" t="s">
        <v>247</v>
      </c>
      <c r="B292" s="25" t="s">
        <v>51</v>
      </c>
      <c r="C292" s="9" t="s">
        <v>222</v>
      </c>
      <c r="D292" s="4" t="s">
        <v>279</v>
      </c>
      <c r="E292" s="5">
        <f>21056.39*1.12</f>
        <v>23583.156800000001</v>
      </c>
    </row>
    <row r="293" spans="1:5" outlineLevel="1">
      <c r="A293" s="3" t="s">
        <v>247</v>
      </c>
      <c r="B293" s="25" t="s">
        <v>228</v>
      </c>
      <c r="C293" s="9" t="s">
        <v>229</v>
      </c>
      <c r="D293" s="4" t="s">
        <v>279</v>
      </c>
      <c r="E293" s="5">
        <f>21056.39*1.08</f>
        <v>22740.9012</v>
      </c>
    </row>
    <row r="294" spans="1:5" outlineLevel="1">
      <c r="A294" s="3" t="s">
        <v>247</v>
      </c>
      <c r="B294" s="25" t="s">
        <v>58</v>
      </c>
      <c r="C294" s="9" t="s">
        <v>59</v>
      </c>
      <c r="D294" s="4" t="s">
        <v>279</v>
      </c>
      <c r="E294" s="5">
        <f>21056.39*1.05</f>
        <v>22109.209500000001</v>
      </c>
    </row>
    <row r="295" spans="1:5" outlineLevel="1">
      <c r="A295" s="3" t="s">
        <v>247</v>
      </c>
      <c r="B295" s="25" t="s">
        <v>242</v>
      </c>
      <c r="C295" s="9" t="s">
        <v>243</v>
      </c>
      <c r="D295" s="4" t="s">
        <v>279</v>
      </c>
      <c r="E295" s="5">
        <v>3500</v>
      </c>
    </row>
    <row r="296" spans="1:5" outlineLevel="1">
      <c r="A296" s="3" t="s">
        <v>247</v>
      </c>
      <c r="B296" s="25" t="s">
        <v>251</v>
      </c>
      <c r="C296" s="9" t="s">
        <v>246</v>
      </c>
      <c r="D296" s="4" t="s">
        <v>7</v>
      </c>
      <c r="E296" s="5">
        <v>6</v>
      </c>
    </row>
    <row r="297" spans="1:5" outlineLevel="1">
      <c r="A297" s="3" t="s">
        <v>216</v>
      </c>
      <c r="B297" s="25"/>
      <c r="C297" s="9" t="s">
        <v>283</v>
      </c>
      <c r="D297" s="4" t="s">
        <v>7</v>
      </c>
      <c r="E297" s="5">
        <v>6</v>
      </c>
    </row>
    <row r="298" spans="1:5" outlineLevel="1">
      <c r="A298" s="3" t="s">
        <v>216</v>
      </c>
      <c r="B298" s="25"/>
      <c r="C298" s="9" t="s">
        <v>286</v>
      </c>
      <c r="D298" s="4" t="s">
        <v>7</v>
      </c>
      <c r="E298" s="5">
        <v>2</v>
      </c>
    </row>
    <row r="299" spans="1:5" ht="15" outlineLevel="1">
      <c r="B299" s="25" t="s">
        <v>127</v>
      </c>
      <c r="C299" s="9" t="s">
        <v>292</v>
      </c>
      <c r="D299" s="4" t="s">
        <v>64</v>
      </c>
      <c r="E299" s="5">
        <v>217</v>
      </c>
    </row>
    <row r="300" spans="1:5" s="39" customFormat="1" outlineLevel="1">
      <c r="A300" s="39" t="s">
        <v>247</v>
      </c>
      <c r="B300" s="40"/>
      <c r="C300" s="41" t="s">
        <v>301</v>
      </c>
      <c r="D300" s="42" t="s">
        <v>64</v>
      </c>
      <c r="E300" s="43">
        <v>829</v>
      </c>
    </row>
    <row r="301" spans="1:5">
      <c r="A301" s="3" t="s">
        <v>247</v>
      </c>
      <c r="B301" s="36" t="s">
        <v>252</v>
      </c>
      <c r="C301" s="37" t="s">
        <v>253</v>
      </c>
      <c r="D301" s="15"/>
      <c r="E301" s="16"/>
    </row>
    <row r="302" spans="1:5" s="39" customFormat="1" outlineLevel="1">
      <c r="B302" s="40" t="s">
        <v>27</v>
      </c>
      <c r="C302" s="41" t="s">
        <v>28</v>
      </c>
      <c r="D302" s="42" t="s">
        <v>280</v>
      </c>
      <c r="E302" s="43">
        <v>0</v>
      </c>
    </row>
    <row r="303" spans="1:5" s="39" customFormat="1" outlineLevel="1">
      <c r="B303" s="40" t="s">
        <v>24</v>
      </c>
      <c r="C303" s="41" t="s">
        <v>330</v>
      </c>
      <c r="D303" s="42" t="s">
        <v>280</v>
      </c>
      <c r="E303" s="43">
        <v>0</v>
      </c>
    </row>
    <row r="304" spans="1:5" s="39" customFormat="1" outlineLevel="1">
      <c r="B304" s="40" t="s">
        <v>31</v>
      </c>
      <c r="C304" s="41" t="s">
        <v>32</v>
      </c>
      <c r="D304" s="42" t="s">
        <v>280</v>
      </c>
      <c r="E304" s="43">
        <v>0</v>
      </c>
    </row>
    <row r="305" spans="1:6" s="39" customFormat="1" outlineLevel="1">
      <c r="B305" s="40" t="s">
        <v>33</v>
      </c>
      <c r="C305" s="41" t="s">
        <v>261</v>
      </c>
      <c r="D305" s="42" t="s">
        <v>279</v>
      </c>
      <c r="E305" s="43">
        <v>4125.3599999999997</v>
      </c>
    </row>
    <row r="306" spans="1:6" s="38" customFormat="1" outlineLevel="1">
      <c r="A306" s="38" t="s">
        <v>247</v>
      </c>
      <c r="B306" s="25" t="s">
        <v>39</v>
      </c>
      <c r="C306" s="9" t="s">
        <v>219</v>
      </c>
      <c r="D306" s="4" t="s">
        <v>279</v>
      </c>
      <c r="E306" s="5">
        <v>9385.1299999999992</v>
      </c>
    </row>
    <row r="307" spans="1:6" s="38" customFormat="1" outlineLevel="1">
      <c r="A307" s="38" t="s">
        <v>247</v>
      </c>
      <c r="B307" s="25" t="s">
        <v>43</v>
      </c>
      <c r="C307" s="9" t="s">
        <v>220</v>
      </c>
      <c r="D307" s="4" t="s">
        <v>279</v>
      </c>
      <c r="E307" s="5">
        <v>9112.58</v>
      </c>
    </row>
    <row r="308" spans="1:6" s="38" customFormat="1" outlineLevel="1">
      <c r="A308" s="38" t="s">
        <v>247</v>
      </c>
      <c r="B308" s="25" t="s">
        <v>47</v>
      </c>
      <c r="C308" s="9" t="s">
        <v>221</v>
      </c>
      <c r="D308" s="4" t="s">
        <v>279</v>
      </c>
      <c r="E308" s="5">
        <f>7261.31+1411.48</f>
        <v>8672.7900000000009</v>
      </c>
    </row>
    <row r="309" spans="1:6" s="38" customFormat="1" outlineLevel="1">
      <c r="A309" s="38" t="s">
        <v>247</v>
      </c>
      <c r="B309" s="25" t="s">
        <v>51</v>
      </c>
      <c r="C309" s="9" t="s">
        <v>222</v>
      </c>
      <c r="D309" s="4" t="s">
        <v>279</v>
      </c>
      <c r="E309" s="5">
        <f>5776.61+2671.67</f>
        <v>8448.2799999999988</v>
      </c>
    </row>
    <row r="310" spans="1:6" s="38" customFormat="1" outlineLevel="1">
      <c r="A310" s="38" t="s">
        <v>247</v>
      </c>
      <c r="B310" s="25" t="s">
        <v>228</v>
      </c>
      <c r="C310" s="9" t="s">
        <v>229</v>
      </c>
      <c r="D310" s="4" t="s">
        <v>279</v>
      </c>
      <c r="E310" s="5">
        <f>11278.91*1.08</f>
        <v>12181.222800000001</v>
      </c>
    </row>
    <row r="311" spans="1:6" s="38" customFormat="1" outlineLevel="1">
      <c r="A311" s="38" t="s">
        <v>247</v>
      </c>
      <c r="B311" s="25" t="s">
        <v>58</v>
      </c>
      <c r="C311" s="9" t="s">
        <v>59</v>
      </c>
      <c r="D311" s="4" t="s">
        <v>279</v>
      </c>
      <c r="E311" s="5">
        <f>11278.91*1.05</f>
        <v>11842.8555</v>
      </c>
    </row>
    <row r="312" spans="1:6" outlineLevel="1">
      <c r="A312" s="3" t="s">
        <v>247</v>
      </c>
      <c r="B312" s="25" t="s">
        <v>242</v>
      </c>
      <c r="C312" s="9" t="s">
        <v>243</v>
      </c>
      <c r="D312" s="4" t="s">
        <v>279</v>
      </c>
      <c r="E312" s="5">
        <v>588</v>
      </c>
    </row>
    <row r="313" spans="1:6" outlineLevel="1">
      <c r="A313" s="3" t="s">
        <v>247</v>
      </c>
      <c r="B313" s="25" t="s">
        <v>254</v>
      </c>
      <c r="C313" s="9" t="s">
        <v>246</v>
      </c>
      <c r="D313" s="4" t="s">
        <v>7</v>
      </c>
      <c r="E313" s="5">
        <v>2</v>
      </c>
    </row>
    <row r="314" spans="1:6" s="39" customFormat="1" outlineLevel="1">
      <c r="A314" s="39" t="s">
        <v>247</v>
      </c>
      <c r="B314" s="40"/>
      <c r="C314" s="41" t="s">
        <v>301</v>
      </c>
      <c r="D314" s="42" t="s">
        <v>64</v>
      </c>
      <c r="E314" s="43">
        <v>787</v>
      </c>
    </row>
    <row r="315" spans="1:6" s="39" customFormat="1" outlineLevel="1">
      <c r="B315" s="40"/>
      <c r="C315" s="41" t="s">
        <v>302</v>
      </c>
      <c r="D315" s="42" t="s">
        <v>64</v>
      </c>
      <c r="E315" s="43">
        <v>95</v>
      </c>
    </row>
    <row r="316" spans="1:6">
      <c r="A316" s="3" t="s">
        <v>247</v>
      </c>
      <c r="B316" s="36" t="s">
        <v>255</v>
      </c>
      <c r="C316" s="37" t="s">
        <v>256</v>
      </c>
      <c r="D316" s="15"/>
      <c r="E316" s="16"/>
    </row>
    <row r="317" spans="1:6" s="39" customFormat="1">
      <c r="B317" s="40" t="s">
        <v>24</v>
      </c>
      <c r="C317" s="41" t="s">
        <v>330</v>
      </c>
      <c r="D317" s="42" t="s">
        <v>280</v>
      </c>
      <c r="E317" s="43">
        <v>0</v>
      </c>
    </row>
    <row r="318" spans="1:6" s="39" customFormat="1">
      <c r="B318" s="40" t="s">
        <v>31</v>
      </c>
      <c r="C318" s="41" t="s">
        <v>32</v>
      </c>
      <c r="D318" s="42" t="s">
        <v>280</v>
      </c>
      <c r="E318" s="43">
        <v>0</v>
      </c>
    </row>
    <row r="319" spans="1:6" s="39" customFormat="1">
      <c r="B319" s="40" t="s">
        <v>33</v>
      </c>
      <c r="C319" s="41" t="s">
        <v>261</v>
      </c>
      <c r="D319" s="42" t="s">
        <v>279</v>
      </c>
      <c r="E319" s="43">
        <v>13940.22</v>
      </c>
    </row>
    <row r="320" spans="1:6" outlineLevel="1">
      <c r="A320" s="3" t="s">
        <v>247</v>
      </c>
      <c r="B320" s="25" t="s">
        <v>39</v>
      </c>
      <c r="C320" s="9" t="s">
        <v>219</v>
      </c>
      <c r="D320" s="4" t="s">
        <v>279</v>
      </c>
      <c r="E320" s="5">
        <v>0</v>
      </c>
      <c r="F320" s="17"/>
    </row>
    <row r="321" spans="1:5" s="38" customFormat="1" outlineLevel="1">
      <c r="A321" s="38" t="s">
        <v>247</v>
      </c>
      <c r="B321" s="25" t="s">
        <v>43</v>
      </c>
      <c r="C321" s="9" t="s">
        <v>220</v>
      </c>
      <c r="D321" s="4" t="s">
        <v>279</v>
      </c>
      <c r="E321" s="5">
        <v>403.56</v>
      </c>
    </row>
    <row r="322" spans="1:5" s="38" customFormat="1" outlineLevel="1">
      <c r="A322" s="38" t="s">
        <v>247</v>
      </c>
      <c r="B322" s="25" t="s">
        <v>47</v>
      </c>
      <c r="C322" s="9" t="s">
        <v>48</v>
      </c>
      <c r="D322" s="4" t="s">
        <v>279</v>
      </c>
      <c r="E322" s="5">
        <v>392.79</v>
      </c>
    </row>
    <row r="323" spans="1:5" s="38" customFormat="1" outlineLevel="1">
      <c r="A323" s="38" t="s">
        <v>247</v>
      </c>
      <c r="B323" s="25" t="s">
        <v>51</v>
      </c>
      <c r="C323" s="9" t="s">
        <v>222</v>
      </c>
      <c r="D323" s="4" t="s">
        <v>279</v>
      </c>
      <c r="E323" s="5">
        <v>3096.07</v>
      </c>
    </row>
    <row r="324" spans="1:5" outlineLevel="1">
      <c r="A324" s="3" t="s">
        <v>247</v>
      </c>
      <c r="B324" s="25" t="s">
        <v>228</v>
      </c>
      <c r="C324" s="9" t="s">
        <v>229</v>
      </c>
      <c r="D324" s="4" t="s">
        <v>279</v>
      </c>
      <c r="E324" s="5">
        <f>11211.14*1.08</f>
        <v>12108.031199999999</v>
      </c>
    </row>
    <row r="325" spans="1:5" outlineLevel="1">
      <c r="A325" s="3" t="s">
        <v>247</v>
      </c>
      <c r="B325" s="25" t="s">
        <v>58</v>
      </c>
      <c r="C325" s="9" t="s">
        <v>59</v>
      </c>
      <c r="D325" s="4" t="s">
        <v>279</v>
      </c>
      <c r="E325" s="5">
        <f>11211.14*1.05</f>
        <v>11771.697</v>
      </c>
    </row>
    <row r="326" spans="1:5" outlineLevel="1">
      <c r="A326" s="3" t="s">
        <v>247</v>
      </c>
      <c r="B326" s="25" t="s">
        <v>67</v>
      </c>
      <c r="C326" s="9" t="s">
        <v>223</v>
      </c>
      <c r="D326" s="4" t="s">
        <v>64</v>
      </c>
      <c r="E326" s="5">
        <v>433.16</v>
      </c>
    </row>
    <row r="327" spans="1:5" s="38" customFormat="1" outlineLevel="1">
      <c r="A327" s="38" t="s">
        <v>247</v>
      </c>
      <c r="B327" s="25" t="s">
        <v>234</v>
      </c>
      <c r="C327" s="9" t="s">
        <v>235</v>
      </c>
      <c r="D327" s="4" t="s">
        <v>279</v>
      </c>
      <c r="E327" s="5">
        <v>0</v>
      </c>
    </row>
    <row r="328" spans="1:5" outlineLevel="1">
      <c r="A328" s="3" t="s">
        <v>247</v>
      </c>
      <c r="B328" s="25" t="s">
        <v>254</v>
      </c>
      <c r="C328" s="9" t="s">
        <v>246</v>
      </c>
      <c r="D328" s="4" t="s">
        <v>7</v>
      </c>
      <c r="E328" s="5">
        <v>4</v>
      </c>
    </row>
    <row r="329" spans="1:5" s="39" customFormat="1" outlineLevel="1">
      <c r="A329" s="39" t="s">
        <v>247</v>
      </c>
      <c r="B329" s="40"/>
      <c r="C329" s="41" t="s">
        <v>301</v>
      </c>
      <c r="D329" s="42" t="s">
        <v>64</v>
      </c>
      <c r="E329" s="43">
        <v>2760</v>
      </c>
    </row>
    <row r="330" spans="1:5" ht="15">
      <c r="A330" s="3" t="s">
        <v>257</v>
      </c>
      <c r="B330" s="23">
        <v>10</v>
      </c>
      <c r="C330" s="7" t="s">
        <v>258</v>
      </c>
      <c r="D330" s="13"/>
      <c r="E330" s="14"/>
    </row>
    <row r="331" spans="1:5">
      <c r="A331" s="3" t="s">
        <v>257</v>
      </c>
      <c r="B331" s="36" t="s">
        <v>259</v>
      </c>
      <c r="C331" s="37" t="s">
        <v>260</v>
      </c>
      <c r="D331" s="15"/>
      <c r="E331" s="16"/>
    </row>
    <row r="332" spans="1:5" outlineLevel="1">
      <c r="A332" s="3" t="s">
        <v>257</v>
      </c>
      <c r="B332" s="25" t="s">
        <v>24</v>
      </c>
      <c r="C332" s="9" t="s">
        <v>330</v>
      </c>
      <c r="D332" s="4" t="s">
        <v>280</v>
      </c>
      <c r="E332" s="5">
        <f>8545.36/0.3</f>
        <v>28484.533333333336</v>
      </c>
    </row>
    <row r="333" spans="1:5" outlineLevel="1">
      <c r="A333" s="3" t="s">
        <v>257</v>
      </c>
      <c r="B333" s="25" t="s">
        <v>31</v>
      </c>
      <c r="C333" s="9" t="s">
        <v>32</v>
      </c>
      <c r="D333" s="4" t="s">
        <v>280</v>
      </c>
      <c r="E333" s="5">
        <v>4376.3100000000004</v>
      </c>
    </row>
    <row r="334" spans="1:5" outlineLevel="1">
      <c r="A334" s="3" t="s">
        <v>257</v>
      </c>
      <c r="B334" s="25" t="s">
        <v>33</v>
      </c>
      <c r="C334" s="9" t="s">
        <v>261</v>
      </c>
      <c r="D334" s="4" t="s">
        <v>279</v>
      </c>
      <c r="E334" s="5">
        <v>6730.2</v>
      </c>
    </row>
    <row r="335" spans="1:5" outlineLevel="1">
      <c r="A335" s="3" t="s">
        <v>257</v>
      </c>
      <c r="B335" s="25" t="s">
        <v>39</v>
      </c>
      <c r="C335" s="9" t="s">
        <v>219</v>
      </c>
      <c r="D335" s="4" t="s">
        <v>279</v>
      </c>
      <c r="E335" s="5">
        <f>2930+0.06*560</f>
        <v>2963.6</v>
      </c>
    </row>
    <row r="336" spans="1:5" outlineLevel="1">
      <c r="A336" s="3" t="s">
        <v>257</v>
      </c>
      <c r="B336" s="25" t="s">
        <v>43</v>
      </c>
      <c r="C336" s="9" t="s">
        <v>220</v>
      </c>
      <c r="D336" s="4" t="s">
        <v>279</v>
      </c>
      <c r="E336" s="5">
        <f>2930+0.12*560</f>
        <v>2997.2</v>
      </c>
    </row>
    <row r="337" spans="1:5" outlineLevel="1">
      <c r="A337" s="3" t="s">
        <v>257</v>
      </c>
      <c r="B337" s="25" t="s">
        <v>47</v>
      </c>
      <c r="C337" s="9" t="s">
        <v>48</v>
      </c>
      <c r="D337" s="4" t="s">
        <v>279</v>
      </c>
      <c r="E337" s="5">
        <f>2930+0.11*560</f>
        <v>2991.6</v>
      </c>
    </row>
    <row r="338" spans="1:5" outlineLevel="1">
      <c r="A338" s="3" t="s">
        <v>257</v>
      </c>
      <c r="B338" s="25" t="s">
        <v>51</v>
      </c>
      <c r="C338" s="9" t="s">
        <v>52</v>
      </c>
      <c r="D338" s="4" t="s">
        <v>279</v>
      </c>
      <c r="E338" s="5">
        <v>2930</v>
      </c>
    </row>
    <row r="339" spans="1:5" outlineLevel="1">
      <c r="A339" s="3" t="s">
        <v>257</v>
      </c>
      <c r="B339" s="25" t="s">
        <v>228</v>
      </c>
      <c r="C339" s="9" t="s">
        <v>229</v>
      </c>
      <c r="D339" s="4" t="s">
        <v>279</v>
      </c>
      <c r="E339" s="5">
        <v>2930</v>
      </c>
    </row>
    <row r="340" spans="1:5" outlineLevel="1">
      <c r="A340" s="3" t="s">
        <v>257</v>
      </c>
      <c r="B340" s="25" t="s">
        <v>262</v>
      </c>
      <c r="C340" s="9" t="s">
        <v>263</v>
      </c>
      <c r="D340" s="4" t="s">
        <v>279</v>
      </c>
      <c r="E340" s="5">
        <v>2930</v>
      </c>
    </row>
    <row r="341" spans="1:5" outlineLevel="1">
      <c r="B341" s="25"/>
      <c r="C341" s="9" t="s">
        <v>298</v>
      </c>
      <c r="D341" s="4" t="s">
        <v>279</v>
      </c>
      <c r="E341" s="5">
        <v>1765</v>
      </c>
    </row>
    <row r="342" spans="1:5" outlineLevel="1">
      <c r="B342" s="25"/>
      <c r="C342" s="9" t="s">
        <v>296</v>
      </c>
      <c r="D342" s="4" t="s">
        <v>279</v>
      </c>
      <c r="E342" s="5">
        <v>1765</v>
      </c>
    </row>
    <row r="343" spans="1:5" outlineLevel="1">
      <c r="B343" s="25"/>
      <c r="C343" s="9" t="s">
        <v>297</v>
      </c>
      <c r="D343" s="4" t="s">
        <v>279</v>
      </c>
      <c r="E343" s="5">
        <v>1765</v>
      </c>
    </row>
    <row r="344" spans="1:5" outlineLevel="1">
      <c r="B344" s="25"/>
      <c r="C344" s="9" t="s">
        <v>299</v>
      </c>
      <c r="D344" s="4" t="s">
        <v>279</v>
      </c>
      <c r="E344" s="5">
        <v>1765</v>
      </c>
    </row>
    <row r="345" spans="1:5" outlineLevel="1">
      <c r="B345" s="25" t="s">
        <v>236</v>
      </c>
      <c r="C345" s="9" t="s">
        <v>237</v>
      </c>
      <c r="D345" s="4" t="s">
        <v>279</v>
      </c>
      <c r="E345" s="5">
        <v>235</v>
      </c>
    </row>
    <row r="346" spans="1:5" outlineLevel="1">
      <c r="B346" s="25"/>
      <c r="C346" s="9" t="s">
        <v>293</v>
      </c>
      <c r="D346" s="4" t="s">
        <v>7</v>
      </c>
      <c r="E346" s="5">
        <f>690*2</f>
        <v>1380</v>
      </c>
    </row>
    <row r="347" spans="1:5" outlineLevel="1">
      <c r="A347" s="3" t="s">
        <v>257</v>
      </c>
      <c r="B347" s="25" t="s">
        <v>264</v>
      </c>
      <c r="C347" s="9" t="s">
        <v>335</v>
      </c>
      <c r="D347" s="4" t="s">
        <v>7</v>
      </c>
      <c r="E347" s="5">
        <v>1</v>
      </c>
    </row>
    <row r="348" spans="1:5" outlineLevel="1">
      <c r="A348" s="3" t="s">
        <v>257</v>
      </c>
      <c r="B348" s="25" t="s">
        <v>265</v>
      </c>
      <c r="C348" s="9" t="s">
        <v>322</v>
      </c>
      <c r="D348" s="4" t="s">
        <v>7</v>
      </c>
      <c r="E348" s="5">
        <v>1</v>
      </c>
    </row>
    <row r="349" spans="1:5" outlineLevel="1">
      <c r="A349" s="3" t="s">
        <v>257</v>
      </c>
      <c r="B349" s="25" t="s">
        <v>266</v>
      </c>
      <c r="C349" s="9" t="s">
        <v>334</v>
      </c>
      <c r="D349" s="4" t="s">
        <v>7</v>
      </c>
      <c r="E349" s="5">
        <v>1</v>
      </c>
    </row>
    <row r="350" spans="1:5" outlineLevel="1">
      <c r="A350" s="3" t="s">
        <v>257</v>
      </c>
      <c r="B350" s="25" t="s">
        <v>267</v>
      </c>
      <c r="C350" s="9" t="s">
        <v>333</v>
      </c>
      <c r="D350" s="4" t="s">
        <v>7</v>
      </c>
      <c r="E350" s="5">
        <v>1</v>
      </c>
    </row>
    <row r="351" spans="1:5" outlineLevel="1">
      <c r="A351" s="3" t="s">
        <v>257</v>
      </c>
      <c r="B351" s="25" t="s">
        <v>268</v>
      </c>
      <c r="C351" s="9" t="s">
        <v>269</v>
      </c>
      <c r="D351" s="4" t="s">
        <v>7</v>
      </c>
      <c r="E351" s="5">
        <v>1</v>
      </c>
    </row>
    <row r="352" spans="1:5">
      <c r="A352" s="3" t="s">
        <v>257</v>
      </c>
      <c r="B352" s="36" t="s">
        <v>270</v>
      </c>
      <c r="C352" s="37" t="s">
        <v>271</v>
      </c>
      <c r="D352" s="15"/>
      <c r="E352" s="16"/>
    </row>
    <row r="353" spans="1:5" outlineLevel="1">
      <c r="A353" s="3" t="s">
        <v>257</v>
      </c>
      <c r="B353" s="25" t="s">
        <v>22</v>
      </c>
      <c r="C353" s="9" t="s">
        <v>23</v>
      </c>
      <c r="D353" s="4" t="s">
        <v>279</v>
      </c>
      <c r="E353" s="5">
        <v>254.16</v>
      </c>
    </row>
    <row r="354" spans="1:5" outlineLevel="1">
      <c r="A354" s="3" t="s">
        <v>257</v>
      </c>
      <c r="B354" s="25" t="s">
        <v>24</v>
      </c>
      <c r="C354" s="9" t="s">
        <v>330</v>
      </c>
      <c r="D354" s="4" t="s">
        <v>280</v>
      </c>
      <c r="E354" s="5">
        <f>8545.36/0.3</f>
        <v>28484.533333333336</v>
      </c>
    </row>
    <row r="355" spans="1:5" outlineLevel="1">
      <c r="A355" s="3" t="s">
        <v>257</v>
      </c>
      <c r="B355" s="25" t="s">
        <v>31</v>
      </c>
      <c r="C355" s="9" t="s">
        <v>32</v>
      </c>
      <c r="D355" s="4" t="s">
        <v>280</v>
      </c>
      <c r="E355" s="5">
        <v>8990.9500000000007</v>
      </c>
    </row>
    <row r="356" spans="1:5" outlineLevel="1">
      <c r="A356" s="3" t="s">
        <v>257</v>
      </c>
      <c r="B356" s="25" t="s">
        <v>33</v>
      </c>
      <c r="C356" s="9" t="s">
        <v>261</v>
      </c>
      <c r="D356" s="4" t="s">
        <v>279</v>
      </c>
      <c r="E356" s="5">
        <v>6796.2</v>
      </c>
    </row>
    <row r="357" spans="1:5" outlineLevel="1">
      <c r="A357" s="3" t="s">
        <v>257</v>
      </c>
      <c r="B357" s="25" t="s">
        <v>39</v>
      </c>
      <c r="C357" s="9" t="s">
        <v>219</v>
      </c>
      <c r="D357" s="4" t="s">
        <v>279</v>
      </c>
      <c r="E357" s="5">
        <f>2930+0.06*560</f>
        <v>2963.6</v>
      </c>
    </row>
    <row r="358" spans="1:5" outlineLevel="1">
      <c r="A358" s="3" t="s">
        <v>257</v>
      </c>
      <c r="B358" s="25" t="s">
        <v>43</v>
      </c>
      <c r="C358" s="9" t="s">
        <v>220</v>
      </c>
      <c r="D358" s="4" t="s">
        <v>279</v>
      </c>
      <c r="E358" s="5">
        <f>2930+0.12*560</f>
        <v>2997.2</v>
      </c>
    </row>
    <row r="359" spans="1:5" outlineLevel="1">
      <c r="A359" s="3" t="s">
        <v>257</v>
      </c>
      <c r="B359" s="25" t="s">
        <v>47</v>
      </c>
      <c r="C359" s="9" t="s">
        <v>48</v>
      </c>
      <c r="D359" s="4" t="s">
        <v>279</v>
      </c>
      <c r="E359" s="5">
        <f>2930+0.11*560</f>
        <v>2991.6</v>
      </c>
    </row>
    <row r="360" spans="1:5" outlineLevel="1">
      <c r="A360" s="3" t="s">
        <v>257</v>
      </c>
      <c r="B360" s="25" t="s">
        <v>51</v>
      </c>
      <c r="C360" s="9" t="s">
        <v>52</v>
      </c>
      <c r="D360" s="4" t="s">
        <v>279</v>
      </c>
      <c r="E360" s="5">
        <v>2930</v>
      </c>
    </row>
    <row r="361" spans="1:5" outlineLevel="1">
      <c r="A361" s="3" t="s">
        <v>257</v>
      </c>
      <c r="B361" s="25" t="s">
        <v>228</v>
      </c>
      <c r="C361" s="9" t="s">
        <v>229</v>
      </c>
      <c r="D361" s="4" t="s">
        <v>279</v>
      </c>
      <c r="E361" s="5">
        <v>2930</v>
      </c>
    </row>
    <row r="362" spans="1:5" outlineLevel="1">
      <c r="A362" s="3" t="s">
        <v>257</v>
      </c>
      <c r="B362" s="25" t="s">
        <v>262</v>
      </c>
      <c r="C362" s="9" t="s">
        <v>263</v>
      </c>
      <c r="D362" s="4" t="s">
        <v>279</v>
      </c>
      <c r="E362" s="5">
        <v>2930</v>
      </c>
    </row>
    <row r="363" spans="1:5" outlineLevel="1">
      <c r="B363" s="25"/>
      <c r="C363" s="9" t="s">
        <v>298</v>
      </c>
      <c r="D363" s="4" t="s">
        <v>279</v>
      </c>
      <c r="E363" s="5">
        <v>1765</v>
      </c>
    </row>
    <row r="364" spans="1:5" outlineLevel="1">
      <c r="B364" s="25"/>
      <c r="C364" s="9" t="s">
        <v>296</v>
      </c>
      <c r="D364" s="4" t="s">
        <v>279</v>
      </c>
      <c r="E364" s="5">
        <v>1765</v>
      </c>
    </row>
    <row r="365" spans="1:5" outlineLevel="1">
      <c r="B365" s="25"/>
      <c r="C365" s="9" t="s">
        <v>297</v>
      </c>
      <c r="D365" s="4" t="s">
        <v>279</v>
      </c>
      <c r="E365" s="5">
        <v>1765</v>
      </c>
    </row>
    <row r="366" spans="1:5" outlineLevel="1">
      <c r="B366" s="25"/>
      <c r="C366" s="9" t="s">
        <v>299</v>
      </c>
      <c r="D366" s="4" t="s">
        <v>279</v>
      </c>
      <c r="E366" s="5">
        <v>1765</v>
      </c>
    </row>
    <row r="367" spans="1:5" outlineLevel="1">
      <c r="B367" s="25" t="s">
        <v>236</v>
      </c>
      <c r="C367" s="9" t="s">
        <v>237</v>
      </c>
      <c r="D367" s="4" t="s">
        <v>279</v>
      </c>
      <c r="E367" s="5">
        <v>235</v>
      </c>
    </row>
    <row r="368" spans="1:5" outlineLevel="1">
      <c r="B368" s="25"/>
      <c r="C368" s="9" t="s">
        <v>293</v>
      </c>
      <c r="D368" s="4" t="s">
        <v>7</v>
      </c>
      <c r="E368" s="5">
        <f>690*2</f>
        <v>1380</v>
      </c>
    </row>
    <row r="369" spans="1:5" outlineLevel="1">
      <c r="A369" s="3" t="s">
        <v>257</v>
      </c>
      <c r="B369" s="25" t="s">
        <v>264</v>
      </c>
      <c r="C369" s="9" t="s">
        <v>335</v>
      </c>
      <c r="D369" s="4" t="s">
        <v>7</v>
      </c>
      <c r="E369" s="5">
        <v>1</v>
      </c>
    </row>
    <row r="370" spans="1:5" outlineLevel="1">
      <c r="A370" s="3" t="s">
        <v>257</v>
      </c>
      <c r="B370" s="25" t="s">
        <v>265</v>
      </c>
      <c r="C370" s="9" t="s">
        <v>322</v>
      </c>
      <c r="D370" s="4" t="s">
        <v>7</v>
      </c>
      <c r="E370" s="5">
        <v>1</v>
      </c>
    </row>
    <row r="371" spans="1:5" outlineLevel="1">
      <c r="A371" s="3" t="s">
        <v>257</v>
      </c>
      <c r="B371" s="25" t="s">
        <v>272</v>
      </c>
      <c r="C371" s="9" t="s">
        <v>334</v>
      </c>
      <c r="D371" s="4" t="s">
        <v>7</v>
      </c>
      <c r="E371" s="5">
        <v>1</v>
      </c>
    </row>
    <row r="372" spans="1:5" outlineLevel="1">
      <c r="A372" s="3" t="s">
        <v>257</v>
      </c>
      <c r="B372" s="25" t="s">
        <v>267</v>
      </c>
      <c r="C372" s="9" t="s">
        <v>333</v>
      </c>
      <c r="D372" s="4" t="s">
        <v>7</v>
      </c>
      <c r="E372" s="5">
        <v>1</v>
      </c>
    </row>
    <row r="373" spans="1:5" outlineLevel="1">
      <c r="A373" s="3" t="s">
        <v>257</v>
      </c>
      <c r="B373" s="25" t="s">
        <v>273</v>
      </c>
      <c r="C373" s="9" t="s">
        <v>269</v>
      </c>
      <c r="D373" s="4" t="s">
        <v>7</v>
      </c>
      <c r="E373" s="5">
        <v>1</v>
      </c>
    </row>
    <row r="374" spans="1:5" outlineLevel="1">
      <c r="A374" s="3" t="s">
        <v>274</v>
      </c>
      <c r="B374" s="51"/>
      <c r="C374" s="52"/>
    </row>
    <row r="375" spans="1:5" ht="15" outlineLevel="1">
      <c r="A375" s="3" t="s">
        <v>274</v>
      </c>
      <c r="B375" s="53" t="s">
        <v>275</v>
      </c>
      <c r="C375" s="54"/>
    </row>
    <row r="376" spans="1:5" ht="15" outlineLevel="1">
      <c r="A376" s="3" t="s">
        <v>274</v>
      </c>
      <c r="B376" s="53" t="s">
        <v>276</v>
      </c>
      <c r="C376" s="54"/>
    </row>
    <row r="377" spans="1:5" ht="15.75" outlineLevel="1" thickBot="1">
      <c r="A377" s="3" t="s">
        <v>274</v>
      </c>
      <c r="B377" s="55" t="s">
        <v>277</v>
      </c>
      <c r="C377" s="56"/>
      <c r="D377" s="26"/>
      <c r="E377" s="27"/>
    </row>
    <row r="379" spans="1:5">
      <c r="C379" s="12" t="s">
        <v>323</v>
      </c>
      <c r="E379" s="46"/>
    </row>
    <row r="380" spans="1:5">
      <c r="C380" s="12" t="s">
        <v>324</v>
      </c>
      <c r="E380" s="46"/>
    </row>
  </sheetData>
  <mergeCells count="5">
    <mergeCell ref="B3:E8"/>
    <mergeCell ref="B374:C374"/>
    <mergeCell ref="B375:C375"/>
    <mergeCell ref="B376:C376"/>
    <mergeCell ref="B377:C377"/>
  </mergeCells>
  <phoneticPr fontId="7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centraliz cu poduri ionica</vt:lpstr>
      <vt:lpstr>'centraliz cu poduri ionica'!Print_Area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2023-03-17T11:08:05Z</cp:lastPrinted>
  <dcterms:created xsi:type="dcterms:W3CDTF">2023-02-22T08:04:02Z</dcterms:created>
  <dcterms:modified xsi:type="dcterms:W3CDTF">2023-03-17T11:34:01Z</dcterms:modified>
</cp:coreProperties>
</file>